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Users/glennstach/STACH pllc Staff Dropbox/ACTIVE PROJECT FILES/2408 Oak Hill/06-Working Documents/0-Working Document-STACH/Appendices-Jan2025/Final March 1/"/>
    </mc:Choice>
  </mc:AlternateContent>
  <xr:revisionPtr revIDLastSave="0" documentId="8_{37BDC2C1-DC57-4AE0-BF79-F1E7AF7D695A}" xr6:coauthVersionLast="47" xr6:coauthVersionMax="47" xr10:uidLastSave="{00000000-0000-0000-0000-000000000000}"/>
  <bookViews>
    <workbookView xWindow="4660" yWindow="7320" windowWidth="34560" windowHeight="20000" xr2:uid="{CC14EF8B-B0C4-427D-946B-11DD117A5232}"/>
  </bookViews>
  <sheets>
    <sheet name="LANDSCAPE-SITE PRESV COSTS" sheetId="3" r:id="rId1"/>
    <sheet name="ARCH PRESV COSTS" sheetId="2" r:id="rId2"/>
  </sheets>
  <definedNames>
    <definedName name="_xlnm._FilterDatabase" localSheetId="1" hidden="1">'ARCH PRESV COSTS'!$C$84:$L$106</definedName>
    <definedName name="_xlnm._FilterDatabase" localSheetId="0" hidden="1">'LANDSCAPE-SITE PRESV COSTS'!$C$89:$K$159</definedName>
    <definedName name="_xlnm.Print_Area" localSheetId="1">'ARCH PRESV COSTS'!$C$1:$L$117</definedName>
    <definedName name="_xlnm.Print_Area" localSheetId="0">'LANDSCAPE-SITE PRESV COSTS'!$C$1:$K$150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5" i="3" l="1"/>
  <c r="K138" i="3" s="1"/>
  <c r="K140" i="3" l="1"/>
  <c r="K136" i="3"/>
  <c r="K141" i="3" s="1"/>
  <c r="K42" i="3" l="1"/>
  <c r="K126" i="3"/>
  <c r="K76" i="3"/>
  <c r="L106" i="2"/>
  <c r="L97" i="2"/>
  <c r="L71" i="2"/>
  <c r="L13" i="2"/>
  <c r="L109" i="2" l="1"/>
  <c r="L108" i="2"/>
  <c r="L113" i="2"/>
  <c r="L18" i="2"/>
  <c r="L16" i="2"/>
  <c r="L14" i="2"/>
  <c r="L76" i="2"/>
  <c r="L74" i="2"/>
  <c r="L72" i="2"/>
  <c r="L102" i="2"/>
  <c r="L100" i="2"/>
  <c r="L98" i="2"/>
  <c r="K79" i="3"/>
  <c r="K77" i="3"/>
  <c r="K81" i="3"/>
  <c r="K129" i="3"/>
  <c r="K131" i="3"/>
  <c r="K127" i="3"/>
  <c r="K45" i="3"/>
  <c r="K47" i="3"/>
  <c r="K144" i="3"/>
  <c r="K43" i="3"/>
  <c r="L107" i="2"/>
  <c r="L116" i="2" l="1"/>
  <c r="L115" i="2"/>
  <c r="L114" i="2"/>
  <c r="L117" i="2" l="1"/>
  <c r="L110" i="2"/>
  <c r="K132" i="3"/>
  <c r="K82" i="3"/>
  <c r="K149" i="3" l="1"/>
  <c r="K147" i="3"/>
  <c r="K145" i="3"/>
  <c r="K48" i="3"/>
  <c r="K150" i="3" l="1"/>
</calcChain>
</file>

<file path=xl/sharedStrings.xml><?xml version="1.0" encoding="utf-8"?>
<sst xmlns="http://schemas.openxmlformats.org/spreadsheetml/2006/main" count="1278" uniqueCount="485">
  <si>
    <t>Oak Hill - Estimated Site and Landscape Preservation Costs</t>
  </si>
  <si>
    <t>Updated - January 1, 2025</t>
  </si>
  <si>
    <t>LCA1</t>
  </si>
  <si>
    <t>DOMESTIC LANDSCAPE CHARACTER AREA - SITE &amp; LANDSCAPE FEATURE PRESERVATION</t>
  </si>
  <si>
    <t>Landscape Character Area</t>
  </si>
  <si>
    <t>Feature Type</t>
  </si>
  <si>
    <t>Landscape Feature Name</t>
  </si>
  <si>
    <t>Condition</t>
  </si>
  <si>
    <t>Period (Cursory)</t>
  </si>
  <si>
    <t>Feature  Notes</t>
  </si>
  <si>
    <t xml:space="preserve">Preservation  Recommendations </t>
  </si>
  <si>
    <t>Cost Description</t>
  </si>
  <si>
    <t>Cost</t>
  </si>
  <si>
    <t>Domestic LCA</t>
  </si>
  <si>
    <t xml:space="preserve">Spatial Character </t>
  </si>
  <si>
    <t>Manor House Setting, North/South Alignment</t>
  </si>
  <si>
    <t>Good</t>
  </si>
  <si>
    <t>Monroe</t>
  </si>
  <si>
    <t>Park-Like open Spatial Character, Enclosed by Boxwood Hedge, with Shade Trees, Large Shrubs</t>
  </si>
  <si>
    <t>Maintain - See Vegetation Preservation</t>
  </si>
  <si>
    <t>No work</t>
  </si>
  <si>
    <t>"</t>
  </si>
  <si>
    <t>Views/Vistas</t>
  </si>
  <si>
    <t>Manor House North/South Axial Views &amp; Vistas</t>
  </si>
  <si>
    <t>North-South Axial Views from Manor House to surrounding pastoral landscape</t>
  </si>
  <si>
    <t>Arboricultural Care  - Maintain Views</t>
  </si>
  <si>
    <t>Topography</t>
  </si>
  <si>
    <t>Manor House - Hilltop Location</t>
  </si>
  <si>
    <t xml:space="preserve">Limit Disturbance; Advanced Archaeological Investigation Required </t>
  </si>
  <si>
    <t>No work.</t>
  </si>
  <si>
    <t>Sunken Formal Garden</t>
  </si>
  <si>
    <t>post-Monroe to ca.1940</t>
  </si>
  <si>
    <t xml:space="preserve">1920s Littleton Era Landscape  </t>
  </si>
  <si>
    <t>Contractual, Staff Maintenance Strategy (1.5 FTEs)</t>
  </si>
  <si>
    <t>List - Request of Owner Donated Services</t>
  </si>
  <si>
    <t>Vegetation</t>
  </si>
  <si>
    <t>Entry Road Shade Tree Allee</t>
  </si>
  <si>
    <t>Monroe/ post-Monroe to ca.1940</t>
  </si>
  <si>
    <t xml:space="preserve">Arboricultural Care </t>
  </si>
  <si>
    <t xml:space="preserve">Large Park-Like Composition Of Overstory Trees </t>
  </si>
  <si>
    <t>Perimeter Boxwood Hedge</t>
  </si>
  <si>
    <t xml:space="preserve">Specialized Arboricultural Care </t>
  </si>
  <si>
    <t>Large Trees Near Buildings</t>
  </si>
  <si>
    <t>Fair</t>
  </si>
  <si>
    <t xml:space="preserve">Monroe through 1920s Littleton Era Landscape  </t>
  </si>
  <si>
    <t>Removal/Structural Preservation (LS)</t>
  </si>
  <si>
    <t>Medium to Small Flowering Trees</t>
  </si>
  <si>
    <t>1.6 ac. Formal Garden - Small Trees, Shrubs, Borders</t>
  </si>
  <si>
    <t xml:space="preserve">Arboricultural, Horticultural Care </t>
  </si>
  <si>
    <t>Contractual Hire (2 yrs) Until Staffed</t>
  </si>
  <si>
    <t xml:space="preserve">Hydrology/Water Features </t>
  </si>
  <si>
    <t>Small 1950s Residential Swimming Pool</t>
  </si>
  <si>
    <t>ca. 1940-present</t>
  </si>
  <si>
    <t>Enclosure Required Once Area is Opened To Public/ or Removal Pending Study</t>
  </si>
  <si>
    <t>Circulation</t>
  </si>
  <si>
    <t>Vehicular - System of Gravel Roads</t>
  </si>
  <si>
    <t xml:space="preserve">Redress/Resurface Compact to 3" </t>
  </si>
  <si>
    <t xml:space="preserve"> @ $95/lf  +/- 1,625 lf</t>
  </si>
  <si>
    <t>Vehicular - Interior Pebble Drives/Parking Areas</t>
  </si>
  <si>
    <t>Redress/Resurface Compact to 3"</t>
  </si>
  <si>
    <t xml:space="preserve"> @$125/lf  +/-995 lf (Hold await master plan)</t>
  </si>
  <si>
    <t>Pedestrian - Stone Patio &amp; Walkways</t>
  </si>
  <si>
    <t>Repair/Reset Heaved Patio Stones</t>
  </si>
  <si>
    <t xml:space="preserve"> @$30/sf.  +/-700sf</t>
  </si>
  <si>
    <t>Pedestrian - Concrete Walkways</t>
  </si>
  <si>
    <t xml:space="preserve">Repair / Replace Concrete Walk at West Entry </t>
  </si>
  <si>
    <t xml:space="preserve"> (LS)</t>
  </si>
  <si>
    <t>Pedestrian - Stone Stairs/ Steps</t>
  </si>
  <si>
    <t xml:space="preserve">Repair/Reset Heaved  Stones </t>
  </si>
  <si>
    <t xml:space="preserve"> @$30/sf.  +/-500sf</t>
  </si>
  <si>
    <t>Site Structures/Walls</t>
  </si>
  <si>
    <t>Stone Walls - Front Entrance Drive &amp; Brick Gutter</t>
  </si>
  <si>
    <t>Stone Walls - Formal Garden</t>
  </si>
  <si>
    <t>Stone Walls - Retaining Walls Misc.</t>
  </si>
  <si>
    <t>Small Scale Features, Objects</t>
  </si>
  <si>
    <t xml:space="preserve">Garden Urns, Statuary, Etc. </t>
  </si>
  <si>
    <t>Paving Stones with Dinosaur Tracks</t>
  </si>
  <si>
    <t>Pre-Contact</t>
  </si>
  <si>
    <t xml:space="preserve">Paving stones with dinosaur tracts placed around Manor House patio </t>
  </si>
  <si>
    <t>Inventory, Research, Conservation Plan recommended</t>
  </si>
  <si>
    <t>Archaeological Sites</t>
  </si>
  <si>
    <t>Builder's Trenches for Monroe Era Structures</t>
  </si>
  <si>
    <t>Historically disturbed soils associated with Monroe Era Structures</t>
  </si>
  <si>
    <t>Mrs. Monroe's Vault</t>
  </si>
  <si>
    <t>Precise Location Unidentified</t>
  </si>
  <si>
    <t>NR/NHL Loc. #19. (Circa 1850) Likely Disturbed during formal garden's creation</t>
  </si>
  <si>
    <t>Footprint of Early Monroe Occupancy Structures</t>
  </si>
  <si>
    <t>Location of historically referenced but non-extant Monroe-Era structures</t>
  </si>
  <si>
    <t xml:space="preserve">Unknown Site/Structure Near  Rt. 15 Entrance </t>
  </si>
  <si>
    <t>NR/NHL Loc. #12. (Missing Bldg Footprint from 1818 plat)</t>
  </si>
  <si>
    <t xml:space="preserve">Maria H. Monroe Gouverneur's Grave </t>
  </si>
  <si>
    <t>NR/NHL Loc. #10. (Circa 1850) Likely Disturbed during formal garden's creation</t>
  </si>
  <si>
    <t>Utilities  - Stormwater</t>
  </si>
  <si>
    <t>System of yard and site drains, basins, and pipes</t>
  </si>
  <si>
    <t xml:space="preserve">Extent Unknown </t>
  </si>
  <si>
    <t>post-Monroe to present</t>
  </si>
  <si>
    <t xml:space="preserve">Investigate/Scope systems to identify functionality/failure </t>
  </si>
  <si>
    <t xml:space="preserve">Investigate/Record Conditions - Contractual </t>
  </si>
  <si>
    <t>Brick culvert and grates and drains at circular drive</t>
  </si>
  <si>
    <t>Brick culvert and drains</t>
  </si>
  <si>
    <t>Investigate, Scope, Repair</t>
  </si>
  <si>
    <t>Investigate/Record/ Design/ Repair - Contractual 120lf</t>
  </si>
  <si>
    <t>Utilities  - Electric (Overhead)</t>
  </si>
  <si>
    <t>Overhead Electric, fed via wood poles</t>
  </si>
  <si>
    <t>Presumed Good</t>
  </si>
  <si>
    <t>Inventory for future repair improvements</t>
  </si>
  <si>
    <t>Utilities  - Buried Natural Gas Lines</t>
  </si>
  <si>
    <t>Systems of buried Natural Gas lines</t>
  </si>
  <si>
    <t>Utilities  - Water/Septic</t>
  </si>
  <si>
    <t>Systems of Wells, and Drainfields</t>
  </si>
  <si>
    <t>Domestic</t>
  </si>
  <si>
    <t>New Site Security - Gates</t>
  </si>
  <si>
    <t>Key-Card Electronic Gates</t>
  </si>
  <si>
    <t>N/A</t>
  </si>
  <si>
    <t>Gated Access for Staff, Residents, Tenants (2) at Route 15 Entrance and Workyard Transition</t>
  </si>
  <si>
    <t xml:space="preserve">Install Two (2)  Key Card Gates ( Run Electricity) </t>
  </si>
  <si>
    <t>(LS)  x2</t>
  </si>
  <si>
    <t>New Regulatory Signs</t>
  </si>
  <si>
    <t xml:space="preserve">Regulatory Signs </t>
  </si>
  <si>
    <t xml:space="preserve">Regulatory Signs at entrances to Domestic Landscape </t>
  </si>
  <si>
    <t>Install signs</t>
  </si>
  <si>
    <t>(LS) x2</t>
  </si>
  <si>
    <t>New Interpretive Signs</t>
  </si>
  <si>
    <t>Interpretive  Signs</t>
  </si>
  <si>
    <t>Interpretive Signs (Interim interpretation of Manor House, Cottage, Ancillary Buildings, Gardens)</t>
  </si>
  <si>
    <t>Design, Install Signs</t>
  </si>
  <si>
    <t xml:space="preserve"> @ $3,000 ea. plus design </t>
  </si>
  <si>
    <t>SUBTOTAL</t>
  </si>
  <si>
    <t>* Note: Items in red represent new features supporting limited early activation of site</t>
  </si>
  <si>
    <t>DESIGN COSTS &amp; GENERAL REQUIREMENTS</t>
  </si>
  <si>
    <t>OVERHEAD/PROFIT</t>
  </si>
  <si>
    <t>CONTINGENCY</t>
  </si>
  <si>
    <t>SUBTOTAL DOMESTIC AREAS 
SITE &amp; LANDSCAPE PRESERVATION</t>
  </si>
  <si>
    <t>LCA2</t>
  </si>
  <si>
    <t>WORK YARD LANDSCAPE CHARACTER AREA - SITE &amp; LANDSCAPE FEATURE PRESERVATION</t>
  </si>
  <si>
    <t>Work Yards LCA</t>
  </si>
  <si>
    <t xml:space="preserve">Work Yards </t>
  </si>
  <si>
    <t>Monroe to ca.1940</t>
  </si>
  <si>
    <t>Cluster Arrangement of agricultural buildings, associated work yards, and tenant housing</t>
  </si>
  <si>
    <t>West-facing Views</t>
  </si>
  <si>
    <t>Monroe - to Present</t>
  </si>
  <si>
    <t>Long-distance views of Bull Run Mountains and adjacent agricultural lands</t>
  </si>
  <si>
    <t>Maintain Views</t>
  </si>
  <si>
    <t>Westward sloping topography from Hilltop to Little River</t>
  </si>
  <si>
    <t>Gently-sloping to moderate-sloping topography from hilltop to the Little River basin</t>
  </si>
  <si>
    <t xml:space="preserve">Limit Disturbance; Advanced archaeological investigation required </t>
  </si>
  <si>
    <t>Volunteer and Naturally Occurring Vegetation</t>
  </si>
  <si>
    <t>Volunteer vegetation along fence lines, building foundations, and in unused work yards</t>
  </si>
  <si>
    <t xml:space="preserve">Arboricultural Care / Remove potentially destructive vegetation </t>
  </si>
  <si>
    <t>Arboricultural Care, Remove Hazzard Trees (LS)</t>
  </si>
  <si>
    <t>Invasive Vegetation</t>
  </si>
  <si>
    <t>Poor</t>
  </si>
  <si>
    <t>Invasive Vines &amp; Groundcover on Foundations</t>
  </si>
  <si>
    <t>Remove invasives</t>
  </si>
  <si>
    <t>Removal  (LS)</t>
  </si>
  <si>
    <t xml:space="preserve"> @ $95/lf  +/- 3,000 lf</t>
  </si>
  <si>
    <t>Vehicular - Interior Gravel Parking Areas</t>
  </si>
  <si>
    <t xml:space="preserve"> @ $6/sf  +/- 6700 sf</t>
  </si>
  <si>
    <t>Retaining Walls at Main Barn, and other structures</t>
  </si>
  <si>
    <t>Network of  Fences</t>
  </si>
  <si>
    <t>Network of Wooden Post &amp; 3-Board and 4-Board Fences</t>
  </si>
  <si>
    <t>Repair and Re-Stain/ Re-Paint Fences</t>
  </si>
  <si>
    <t>List - Request of Owner Donated Services/ Additional work required</t>
  </si>
  <si>
    <t>Possible Traces of Non-Extant 19th Century Buildings</t>
  </si>
  <si>
    <t>Monroe /post-Monroe to ca.1940</t>
  </si>
  <si>
    <t xml:space="preserve">Non-extant structures, most notably location of enslaved workforce cabins, earlier blacksmith shop, "migrant hotel," et. al. </t>
  </si>
  <si>
    <t>Possible Traces of pre-Contact sites</t>
  </si>
  <si>
    <t>Overland Swales/Culverts</t>
  </si>
  <si>
    <t>post-Monroe to Present</t>
  </si>
  <si>
    <t>Work Yards</t>
  </si>
  <si>
    <t>(LS) x1</t>
  </si>
  <si>
    <t>Regulatory Signs (Entrances)</t>
  </si>
  <si>
    <t xml:space="preserve">Regulatory Signs at entrances to Work Yard Landscape </t>
  </si>
  <si>
    <t>Regulatory Signs / Building Not Accessible To the Public</t>
  </si>
  <si>
    <t>Regulatory Signs / Building Not Open To the Public</t>
  </si>
  <si>
    <t>(LS) x30</t>
  </si>
  <si>
    <t>Interpretive Signs (Interim interpretation of cluster of 19th/20th century agricultural complex of barns and work yards/ Interpretation of Non-Extant Enslaved and Workforce Housing)</t>
  </si>
  <si>
    <t>Design Install Signs</t>
  </si>
  <si>
    <t>SUBTOTAL WORK YARD AREAS 
SITE &amp; LANDSCAPE PRESERVATION</t>
  </si>
  <si>
    <t>Oak Hill - Estimated Site and Landscape Preservation Costs - Page 2</t>
  </si>
  <si>
    <t>LCA 3-5</t>
  </si>
  <si>
    <t>NATURAL &amp; AGRICULTURAL LANDSCAPE CHARACTER AREAS - SITE &amp; LANDSCAPE FEATURE PRESERVATION</t>
  </si>
  <si>
    <t>Natural &amp; Agricultural LCA</t>
  </si>
  <si>
    <t>Open Agricultural Fields &amp; Woodlots</t>
  </si>
  <si>
    <t>Monroe Era - to Present</t>
  </si>
  <si>
    <t>Little River Riparian Corridor</t>
  </si>
  <si>
    <t>Good/Fair</t>
  </si>
  <si>
    <t>Pre-Contact - Present</t>
  </si>
  <si>
    <t>Wetland Mitigation contributed by TCF  (No Work)</t>
  </si>
  <si>
    <t xml:space="preserve">Interior and Surrounding </t>
  </si>
  <si>
    <t>Vistas from fields toward the hilltop Manor House</t>
  </si>
  <si>
    <t>Undulating topography influenced by site hydrology</t>
  </si>
  <si>
    <t>Agricultural Fields</t>
  </si>
  <si>
    <t xml:space="preserve">Continue Farm Leasing/ Establish Best Practices </t>
  </si>
  <si>
    <t>Volunteer, Naturally Occurring, Planted Vegetation</t>
  </si>
  <si>
    <t>Remove invasives /Work to be conducted under future staffed, routine maintenance</t>
  </si>
  <si>
    <t>Tributaries of Little River</t>
  </si>
  <si>
    <t>System of Farm Dikes</t>
  </si>
  <si>
    <t>Tail Race (Extending from Aldie Mill)</t>
  </si>
  <si>
    <t>Monroe Era</t>
  </si>
  <si>
    <t>Vehicular - Gravel Road - Oak Hill Farm Road</t>
  </si>
  <si>
    <t>Redress/Resurface Compact to 3"  - Early Phase Renewal</t>
  </si>
  <si>
    <t xml:space="preserve"> @ $95/lf  +/- 1,470 lf</t>
  </si>
  <si>
    <t xml:space="preserve">Vehicular - Gravel Road - Oak Hill Farm Road </t>
  </si>
  <si>
    <t>Redress/Resurface Compact to 3"  - Later Phase</t>
  </si>
  <si>
    <t xml:space="preserve"> @ $95/lf  +/- 2,530 lf</t>
  </si>
  <si>
    <t>Vehicular - Gravel Road to South Farm</t>
  </si>
  <si>
    <t xml:space="preserve"> @ $70/sf  +/- 2,075 sf</t>
  </si>
  <si>
    <t>Vehicular - Gravel Road to North Farm</t>
  </si>
  <si>
    <t xml:space="preserve"> @ $70/sf  +/- 1,050 sf</t>
  </si>
  <si>
    <t xml:space="preserve">Network of  Fences </t>
  </si>
  <si>
    <t>Repair and Re-Stain/ Re-Paint Fences (Future Work - Post Master Plan)</t>
  </si>
  <si>
    <t>Fair/Poor</t>
  </si>
  <si>
    <t>Network of High Tensil Wire and Barbed Wire</t>
  </si>
  <si>
    <t xml:space="preserve">Remove Barbed Wire Fencing Harmful to Visitors/Wildlife (Future Grant Opps) </t>
  </si>
  <si>
    <t>Limit to areas adjacent to interim trails (LS)</t>
  </si>
  <si>
    <t xml:space="preserve">Non-extant structures, most notably including Quarry site, Mill site, Garrett House site (Southeast corner) Samuel L. Gouveneur home site (near north farm),  </t>
  </si>
  <si>
    <t>Early Archaic, Woodland, Pre-Columbian, other Pre-Contact Sites</t>
  </si>
  <si>
    <t>Traces of Manassas Gap Railroad</t>
  </si>
  <si>
    <t>Traces of Manassas Gap Railroad (Northeast Corner of Property)</t>
  </si>
  <si>
    <t>Sites Associated with Civil War Encampments &amp; Battle 
of Aldie, Middleburg, Upperville</t>
  </si>
  <si>
    <t>Vegetated Islands within agricultural fields</t>
  </si>
  <si>
    <t>Vegetated Islands within agricultural fields (South, West, and North Fields)</t>
  </si>
  <si>
    <t>Linear accumulations of stone/ salvaged along fencerows</t>
  </si>
  <si>
    <t>Overland Swales/Culverts/Farm Dikes</t>
  </si>
  <si>
    <t>`</t>
  </si>
  <si>
    <t>Buried Natural Gas Lines</t>
  </si>
  <si>
    <t>Gated Access for Staff, Residents, Tenants (3) at Oak Hill Farm Road, South Farm, North Farm</t>
  </si>
  <si>
    <t xml:space="preserve">Install Three (3) Key Card Gates (Run Electricity) </t>
  </si>
  <si>
    <t>(LS) x3</t>
  </si>
  <si>
    <t xml:space="preserve">New Entry &amp; Parking Lot </t>
  </si>
  <si>
    <t>New Parking Area (Location TBD)</t>
  </si>
  <si>
    <t>New Gravel Parking Area - 30 Spaces including 4 HC (Location TBD)</t>
  </si>
  <si>
    <t>Install new Gravel Parking Area - 30 Spaces including 4 HC (Location TBD)</t>
  </si>
  <si>
    <t xml:space="preserve"> @ 8,000 / space. +/- 40 spaces</t>
  </si>
  <si>
    <t xml:space="preserve">New - Natural Surface Trail </t>
  </si>
  <si>
    <t>New Pedestrian Trail (Location TBD)</t>
  </si>
  <si>
    <t>2 Mile - Natural Surface Pedestrian Trail (Location TBD)</t>
  </si>
  <si>
    <t xml:space="preserve">Install natural surface trail </t>
  </si>
  <si>
    <t xml:space="preserve"> @ $20,000.00/MI.    +/- 2 Mile</t>
  </si>
  <si>
    <t>New - ADA portion of Trail</t>
  </si>
  <si>
    <t>1 Mile - Accessible Trail Route - Trailhead to Natural Surface Trail (Location TBD)</t>
  </si>
  <si>
    <t>Install paved asphalt trail (8' width)</t>
  </si>
  <si>
    <t xml:space="preserve"> @ $395,000.00/MI.    +/- 1/2 Mile</t>
  </si>
  <si>
    <t>New Pedestrian Benches/Dog Waste Rec. Stations</t>
  </si>
  <si>
    <t>New Benches &amp; Dog Waste Receptacles  along trail
 (Location TBD)</t>
  </si>
  <si>
    <t xml:space="preserve">Install DCR - Approved Benches and Dog Waste Receptacles </t>
  </si>
  <si>
    <t xml:space="preserve">(LS) </t>
  </si>
  <si>
    <t>Regulatory Signs (4) at entrances at Oak Hill Farm Road, South Farm, North Farm, 
and at New Parking Area</t>
  </si>
  <si>
    <t>(LS) x4</t>
  </si>
  <si>
    <t>Interpretive Signs (Interim interpretation of Oak Hill Overarching Site Significance, Context, Future Planning) (4)</t>
  </si>
  <si>
    <t>SUBTOTAL NATURAL AND AGRICULTURAL AREAS
 SITE &amp; LANDSCAPE PRESERVATION</t>
  </si>
  <si>
    <t>Key</t>
  </si>
  <si>
    <t xml:space="preserve">   Definition/ Description </t>
  </si>
  <si>
    <t>LANDSCAPE PRESERVATION &amp; LIMITED SITE ACTIVATION COSTS - YEARS 1-5 ALL AREAS</t>
  </si>
  <si>
    <t xml:space="preserve">    Features listed in green are generally in good structural and physical shape requiring minimal investment</t>
  </si>
  <si>
    <t>Aggregate Base Costs</t>
  </si>
  <si>
    <t xml:space="preserve">   Features listed in orange require attention to stabilize and or improvements required for early activation</t>
  </si>
  <si>
    <t>Aggregate Design &amp;General Requirements Costs</t>
  </si>
  <si>
    <t>Red Text Entries</t>
  </si>
  <si>
    <t xml:space="preserve">    Items in red represent new features supporting limited early activation of site</t>
  </si>
  <si>
    <t>Aggregate OverHead/Profit Costs</t>
  </si>
  <si>
    <t>Calculations represented herein are credited to STACH pllc preservation landscape architects and planners, professionals working exclusively with the preservation of historic landscapes. Costs identified reflect on-site observations made in September-November 2024, and reflect current trade/unit costs.</t>
  </si>
  <si>
    <t xml:space="preserve">Aggregate Contingency </t>
  </si>
  <si>
    <t>SubTotal Projected Budget Landscape Preservation &amp; Limited Activation Years 1-5 Investment</t>
  </si>
  <si>
    <t>TOTAL LANDSCAPE PRESERVATION COSTS ALL AREAS - YEARS 1-10 (Combined)</t>
  </si>
  <si>
    <t>Total Projected Budget Landscape Preservation &amp; Limited Activation 10 Year Investment</t>
  </si>
  <si>
    <t>Oak Hill - Building Inventory and Estimated Building Preservation Costs</t>
  </si>
  <si>
    <t>Updated:  January 1, 2025</t>
  </si>
  <si>
    <t>DOMESTIC LANDSCAPE CHARACTER AREA - BUILDINGS &amp; STRUCTURES PRESERVATION</t>
  </si>
  <si>
    <t>NHL #</t>
  </si>
  <si>
    <t>Building Name (per NHL)</t>
  </si>
  <si>
    <t>Period</t>
  </si>
  <si>
    <t>Notes</t>
  </si>
  <si>
    <t>Type</t>
  </si>
  <si>
    <t>Rough Dimensions</t>
  </si>
  <si>
    <t>Landscape Zone</t>
  </si>
  <si>
    <t>1 (Priority)</t>
  </si>
  <si>
    <t>Manor House</t>
  </si>
  <si>
    <t>Standing/Good</t>
  </si>
  <si>
    <t xml:space="preserve">Main House </t>
  </si>
  <si>
    <t>See plans</t>
  </si>
  <si>
    <t>Domestic Landscape</t>
  </si>
  <si>
    <t>Envelope Repairs; replace flat roofing</t>
  </si>
  <si>
    <t>2 (Priority)</t>
  </si>
  <si>
    <t>The Cottage</t>
  </si>
  <si>
    <t>aka "Judge Jones Hs", "Yellow Hs."</t>
  </si>
  <si>
    <t xml:space="preserve">Large Tenant Hs. </t>
  </si>
  <si>
    <t>Assume 50x30; 2.5 stories.</t>
  </si>
  <si>
    <t>Envelope Repairs</t>
  </si>
  <si>
    <t>3 (Priority)</t>
  </si>
  <si>
    <t>Smokehouse</t>
  </si>
  <si>
    <t>Two-story masonry building built on hill.</t>
  </si>
  <si>
    <t>Small Masonry Struc</t>
  </si>
  <si>
    <t>21x16</t>
  </si>
  <si>
    <t>4 (Priority)</t>
  </si>
  <si>
    <t>Springhouse</t>
  </si>
  <si>
    <t xml:space="preserve">Shingle building with tower. </t>
  </si>
  <si>
    <t>Wood Frm Tower</t>
  </si>
  <si>
    <t>27x17</t>
  </si>
  <si>
    <t>6 (Priority)</t>
  </si>
  <si>
    <t>The Stallion Barn</t>
  </si>
  <si>
    <t>Ruin/Partial Collapse</t>
  </si>
  <si>
    <t>Ruin - stone walls remain.</t>
  </si>
  <si>
    <t>Masonry Ruin</t>
  </si>
  <si>
    <t>Stabilize; Provide protective structure</t>
  </si>
  <si>
    <t>18 (Priority)</t>
  </si>
  <si>
    <t>Tenant House</t>
  </si>
  <si>
    <t>House west of the cottage.</t>
  </si>
  <si>
    <t>39x33 (main portion)
7x14 (extension)</t>
  </si>
  <si>
    <t>Greenhouse</t>
  </si>
  <si>
    <t>Greenhouse east of NHL 18. Modern.</t>
  </si>
  <si>
    <t>Glass/Metal on Conc.</t>
  </si>
  <si>
    <t>Approx 12x16</t>
  </si>
  <si>
    <t>SUBTOTAL HARD COSTS</t>
  </si>
  <si>
    <t>GENERAL REQUIREMENTS</t>
  </si>
  <si>
    <t>SUBTOTAL RANGE DOMESTIC LCA BUIDINGS &amp; STRUCTURES Preservation</t>
  </si>
  <si>
    <t>$1,500,000 - $2,000,000</t>
  </si>
  <si>
    <t>Definition/ Decription</t>
  </si>
  <si>
    <t>Structures is good physical and operable condition requiring minimal investment</t>
  </si>
  <si>
    <t>Structures in decline requiring significant investment</t>
  </si>
  <si>
    <t>No Longer Extant/Not Found</t>
  </si>
  <si>
    <t>Structures no longer extant, based on 2024 Field Observations</t>
  </si>
  <si>
    <t>Stabilization</t>
  </si>
  <si>
    <t xml:space="preserve">Investments made to ensure or improve a structure's stability or structural integrity and may including foundation repairs or repair, reinforcement, or replacement of structural members. </t>
  </si>
  <si>
    <t xml:space="preserve">Envelope Repairs </t>
  </si>
  <si>
    <t>Represents repairs made to a building's exterior (Roof, gutter, downspouts, siding, etc.) to keep the building dry and limit water infiltration. By example:Repairs to a roof means replacing missing shingles if damaged by a weather event, or replacing all shingles if the roof is past its service life; Repairs to siding means patching damaged wood boards so they can shed water, and repainting where paint is damaged and cannot keep boards dry; Repairs to doors and windows mean replacing broken glass and repairing/repainting wood portions.</t>
  </si>
  <si>
    <t>No Work</t>
  </si>
  <si>
    <t>Assigned to structures whose physical condition does not require initial investment and/or is not prioritized for public activation/access or use</t>
  </si>
  <si>
    <t>Calculations represented herein are credited to STACH pllc preservation landscape architects and planners, and JKOA historical architects, professionals working exclusively with the preservation of historic sites, buildings, and landscapes. Costs for building preservation were conducted on-site, and reviewed with preservation contractors/builders November/December 2024.</t>
  </si>
  <si>
    <t>Oak Hill - Building Inventory and Estimated Building Preservation Costs - Page 2</t>
  </si>
  <si>
    <t>WORK YARD LANDSCAPE CHARACTER AREA - BUILDINGS &amp; STRUCTURES  PRESERVATION</t>
  </si>
  <si>
    <t>5 (Priority)</t>
  </si>
  <si>
    <t>Blacksmith Shop</t>
  </si>
  <si>
    <t>Standing/Fair</t>
  </si>
  <si>
    <t xml:space="preserve">Small gable-roofed building. </t>
  </si>
  <si>
    <t>Small Frame Structure</t>
  </si>
  <si>
    <t>21x14</t>
  </si>
  <si>
    <t>Workyard Landscape</t>
  </si>
  <si>
    <t>Stabilize struc system; envelope repairs</t>
  </si>
  <si>
    <t>7 (Priority)</t>
  </si>
  <si>
    <t>Barn</t>
  </si>
  <si>
    <t xml:space="preserve">East portion nearest house is earliest, NHL attributes to Monroe period. Lots of salvaged material in this area based on inspection. Linear portion to west and small gable extension to south are later. </t>
  </si>
  <si>
    <t>Large Frame Structure</t>
  </si>
  <si>
    <t>40x48 (E. end),16x37 (W. end)
30x80 (Center)</t>
  </si>
  <si>
    <t>Structural repairs including work to sills and foundation walls; Exterior envelope.</t>
  </si>
  <si>
    <t>Storage Building</t>
  </si>
  <si>
    <t>Gable-roofed building near NHL 21.</t>
  </si>
  <si>
    <t>13x25</t>
  </si>
  <si>
    <t>Structural/foundation repairs; Envelope repairs</t>
  </si>
  <si>
    <t>21 (Priority)</t>
  </si>
  <si>
    <t>Tenant house with basement. "Harold's House". Similar to NHL 42, 43, 49.</t>
  </si>
  <si>
    <t>Small Tenant Hs.</t>
  </si>
  <si>
    <t>21x31 (main portion)
7x31 (shed extension)</t>
  </si>
  <si>
    <t>Envelope repairs</t>
  </si>
  <si>
    <t>Shed</t>
  </si>
  <si>
    <t>Small shed north of NHL 21</t>
  </si>
  <si>
    <t>Approx 12x12</t>
  </si>
  <si>
    <t>Extensive Structural repairs; Envelope repairs</t>
  </si>
  <si>
    <t>23 (Priority)</t>
  </si>
  <si>
    <t>Pumphouse</t>
  </si>
  <si>
    <t>Former shed structure converted to tenant house in recent years. One room contains well pump equipment. House is the nearest to NHL 7 and NHL 24</t>
  </si>
  <si>
    <t>31x31</t>
  </si>
  <si>
    <t>Corn Crib</t>
  </si>
  <si>
    <t>Gable-roofed structure with vertical slat exterior.</t>
  </si>
  <si>
    <t>26x21</t>
  </si>
  <si>
    <t>Structural/Foundation repairs; Envelope repairs</t>
  </si>
  <si>
    <t>25 (Priority)</t>
  </si>
  <si>
    <t>Main Barn</t>
  </si>
  <si>
    <t>Large gable-roofed barn with two silos at east end (one a ruin). Three full levels and a mezzanine.</t>
  </si>
  <si>
    <t>154x45
(1) 18ft Dia Conc Silo</t>
  </si>
  <si>
    <t>Structural Repairs; Envelope repairs</t>
  </si>
  <si>
    <t>26 (Priority)</t>
  </si>
  <si>
    <t>Dairy Barn</t>
  </si>
  <si>
    <t>Linear barn set perpendicular and south of main barn. Connected by bridge.</t>
  </si>
  <si>
    <t>111x35</t>
  </si>
  <si>
    <t>Small Barn</t>
  </si>
  <si>
    <t>Linear barn north of NHL 25. Entered primarily from east; many doorways on south elevation.</t>
  </si>
  <si>
    <t>81x17</t>
  </si>
  <si>
    <t xml:space="preserve">Simple linear shed sloping to north. Heavily overgrown. Roof appears to have partially collapsed. Location shown on sketch map is slightly off.  </t>
  </si>
  <si>
    <t>No work. Suggest recordation and removal for safety.</t>
  </si>
  <si>
    <t>Scale Building</t>
  </si>
  <si>
    <t>West of main barn.</t>
  </si>
  <si>
    <t>17x23</t>
  </si>
  <si>
    <t>Equipment Shed</t>
  </si>
  <si>
    <t>Shed with large doors on both sides. Currently contains vehicles.</t>
  </si>
  <si>
    <t>46x31</t>
  </si>
  <si>
    <t>Structural Preservation, Repairs; Envelope repairs</t>
  </si>
  <si>
    <t>South of scale building. Open to south.</t>
  </si>
  <si>
    <t>61x26</t>
  </si>
  <si>
    <t>Small barn south of NHL 32.</t>
  </si>
  <si>
    <t>54x31</t>
  </si>
  <si>
    <t>Office</t>
  </si>
  <si>
    <t>Masonry building containing "library."</t>
  </si>
  <si>
    <t>36 (Priority)</t>
  </si>
  <si>
    <t>Long tenant house with open porch along north side. Full basement. Former unmarried farm worker housing per NHL. Located south of dairy barn NHL 26.</t>
  </si>
  <si>
    <t>67x21 (main portion)
9x50 (open porch)</t>
  </si>
  <si>
    <t>Shown south of machine shop (NHL 38). Appears to no longer exist.</t>
  </si>
  <si>
    <t>38 (Priority)</t>
  </si>
  <si>
    <t>Machine Shop</t>
  </si>
  <si>
    <t>Standing/Fair-Poor</t>
  </si>
  <si>
    <t xml:space="preserve">Unique three-level structure with enclosed windmill base at west end. </t>
  </si>
  <si>
    <t>60x17 (Main portion)
19x14 (Shed addition)</t>
  </si>
  <si>
    <t>Extensive structural Preservation and repair; Secure well; Envelope Repairs</t>
  </si>
  <si>
    <t xml:space="preserve">Shown north of machine shop. Appears in NHL photo. No longer extant. </t>
  </si>
  <si>
    <t>Gable roof structure open on south side. Exterior is a mixture of vertical slats and metal. North portion is separated and appears to have been a corn crib.</t>
  </si>
  <si>
    <t>55x28</t>
  </si>
  <si>
    <t>Wagon Shed</t>
  </si>
  <si>
    <t>Shed-roofed stucture with large door opening. South of NHL 42.</t>
  </si>
  <si>
    <t>Approx 10x20</t>
  </si>
  <si>
    <t>42 (Priority)</t>
  </si>
  <si>
    <t>Tenant house similar to NHL 21, 43, 49. No basement.</t>
  </si>
  <si>
    <t>21x31 (main portion)
6x10 (shed extension)</t>
  </si>
  <si>
    <t>43 (Priority)</t>
  </si>
  <si>
    <t>Tenant house similar to NHL 21, 42, 49. No basement.</t>
  </si>
  <si>
    <t>21x31 (main portion)
7x13 (shed extension)</t>
  </si>
  <si>
    <t>Shed immediately north of NHL 43.</t>
  </si>
  <si>
    <t>Outhouse</t>
  </si>
  <si>
    <t>Shown northwest of NHL 43. A structure thought to be an outhouse is adjacent to NHL 48, which is not identified by the map. It's possible that the map has the wrong location for this structure. The potential outhouse is partially collapsed.</t>
  </si>
  <si>
    <t>Approx 6x8</t>
  </si>
  <si>
    <t>Small shed north of NHL 43.</t>
  </si>
  <si>
    <t>Approx 12x10</t>
  </si>
  <si>
    <t>Small shed north of NHL 43. Likely originally associated with NHL 49.</t>
  </si>
  <si>
    <t>49 (Priority)</t>
  </si>
  <si>
    <t>Burned tenant house similar to NHL 21, 42, and 43. Had already burned at the time of the NHL nomination.</t>
  </si>
  <si>
    <t>50 (Priority)</t>
  </si>
  <si>
    <t>Manager's House</t>
  </si>
  <si>
    <t>2-story shingle-clad house.</t>
  </si>
  <si>
    <t>45x36 (main portion);two stories
30x8 (open porch)</t>
  </si>
  <si>
    <t xml:space="preserve">Medium-sized gable-roofed barn near NHL 52. </t>
  </si>
  <si>
    <t>44x34</t>
  </si>
  <si>
    <t>Stabilize structure; Envelope repairs</t>
  </si>
  <si>
    <t>52 (Priority)</t>
  </si>
  <si>
    <t>L-shaped tenant house.</t>
  </si>
  <si>
    <t>L-shape;two stories
19x26 (main leg),13x13 (L leg)
13x6,  19x7 (2 open porches)</t>
  </si>
  <si>
    <t>Storage Shed</t>
  </si>
  <si>
    <t>No structure extant at location shown on map; however, a similarly sized shed a short distance west not identified by the NHL nomination has collapsed. It's possible the map location is incorrect.</t>
  </si>
  <si>
    <t>No above-grade evidence remains.</t>
  </si>
  <si>
    <t>Small shed associated with NHL 52.</t>
  </si>
  <si>
    <t>Approx 10x18</t>
  </si>
  <si>
    <t>Small shed northeast of NHL 42</t>
  </si>
  <si>
    <t>SUBTOTAL RANGE WORKYARD  LCA BUIDINGS &amp; STRUCTURES Preservation</t>
  </si>
  <si>
    <t>$6,000,000 - $6,500,0000</t>
  </si>
  <si>
    <t>Oak Hill - Building Inventory and Estimated Building Preservation Costs - Page 3</t>
  </si>
  <si>
    <t>NATURAL &amp; AGRICULTURAL LANDSCAPE CHARACTER AREAS - BUILDINGS &amp; STRUCTURES PRESERVATION</t>
  </si>
  <si>
    <t>8 (Priority)</t>
  </si>
  <si>
    <t>The Brick House</t>
  </si>
  <si>
    <t>Ruin at the corner of Rt 15 &amp; Rt 50.</t>
  </si>
  <si>
    <t>Agricultural Landscape</t>
  </si>
  <si>
    <t>56 (Priority)</t>
  </si>
  <si>
    <t>L-shaped tenant house. (Alfred's House)</t>
  </si>
  <si>
    <t>L-shape;two stories
21x33 (main leg)
8x15 (secondary leg)</t>
  </si>
  <si>
    <t>Shed associated with NHL 56.</t>
  </si>
  <si>
    <t>Approx 10x10</t>
  </si>
  <si>
    <t>Silos</t>
  </si>
  <si>
    <t xml:space="preserve">Grouping of four modern metal silos. </t>
  </si>
  <si>
    <t>Galv. Metal</t>
  </si>
  <si>
    <t>Small shed associated with metal silos. Collapsed.</t>
  </si>
  <si>
    <t>South Barn</t>
  </si>
  <si>
    <t xml:space="preserve">Large barn built on a hill. A shed structure attached to the southeast elevation has largely collapsed. Structure difficult to access due to overgrowth. </t>
  </si>
  <si>
    <t>100x34
(2) 17 ft Dia Conc Silos</t>
  </si>
  <si>
    <t xml:space="preserve">Long shed structure across road from NHL 60; largely collapsed. </t>
  </si>
  <si>
    <t>63 (Priority)</t>
  </si>
  <si>
    <t>Shingle House</t>
  </si>
  <si>
    <t>Two-story tenant house. Recently remodeled. Also known as "south house."</t>
  </si>
  <si>
    <t>Irregular shape, two stories;
Approx 25x30 overall</t>
  </si>
  <si>
    <t>64 (Priority)</t>
  </si>
  <si>
    <t>North Farm House</t>
  </si>
  <si>
    <t xml:space="preserve">Square two-story wood framed tenant house. </t>
  </si>
  <si>
    <t>27x27 (main portion, two stories)
8x27 (open porch)
6x10 (side porch)
8x13 (shed addition)</t>
  </si>
  <si>
    <t>North Farm Barn</t>
  </si>
  <si>
    <t>Gable-roofed barn with two levels. Located just northwest of NHL 64.</t>
  </si>
  <si>
    <t>45x30</t>
  </si>
  <si>
    <t>North Farm Shed and Silo</t>
  </si>
  <si>
    <t>Shed open on the east elevation. An extension and concrete silo are at the north end. Shed is a mixture of wood and steel frame construction.</t>
  </si>
  <si>
    <t>100x45 (Main Portion)
13x38 (Extension)
(1) 18 ft Dia Conc Silo</t>
  </si>
  <si>
    <t>Gable-roofed shed north of shingle house (NHL 63).</t>
  </si>
  <si>
    <t>Approx 10x14</t>
  </si>
  <si>
    <t>SUBTOTAL RANGE NATURAL &amp; AGRICULTURAL  LCA BUIDINGS 
&amp; STRUCTURES PRESERVATION</t>
  </si>
  <si>
    <t>$1,300,000 - $1,500,000</t>
  </si>
  <si>
    <t>PRESERVATION COST FOR IDENTIFIED PRIORITY STRUCTURES YEARS 1-10 - ALL AREAS
(Note: Priority Structures Identified Above in Purple Highlight)</t>
  </si>
  <si>
    <t>TOTAL HARD COSTS</t>
  </si>
  <si>
    <t>TOTAL PRIORITY STRUCTURES - ALL AREAS</t>
  </si>
  <si>
    <r>
      <t>ESTIMATED PRESERVATION COSTS FOR NON-PRIORITY STRUCTURES - ALL AREAS 
(</t>
    </r>
    <r>
      <rPr>
        <sz val="14"/>
        <color theme="0" tint="-4.9989318521683403E-2"/>
        <rFont val="Calibri"/>
        <family val="2"/>
        <scheme val="minor"/>
      </rPr>
      <t>Note: Structures in this category are recommended for future study prior to cost expenditure. Being largely comprised of ancillary support structures, sheds, and outbuildings, most are not deemed critical to park operations</t>
    </r>
    <r>
      <rPr>
        <b/>
        <sz val="14"/>
        <color theme="0" tint="-4.9989318521683403E-2"/>
        <rFont val="Calibri"/>
        <family val="2"/>
        <scheme val="minor"/>
      </rPr>
      <t>).</t>
    </r>
  </si>
  <si>
    <r>
      <t xml:space="preserve">TOTAL PRESERVATION COSTS NON-PRIORITY STRUCTURES
</t>
    </r>
    <r>
      <rPr>
        <b/>
        <sz val="12"/>
        <color theme="1"/>
        <rFont val="Calibri (Body)"/>
      </rPr>
      <t>(PENDING ADVANCED STUDY TO DETERMINE VIABILITY/USE)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</si>
</sst>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35">
    <font>
      <sz val="11"/>
      <color theme="1"/>
      <name val="Calibri"/>
      <family val="2"/>
      <scheme val="minor"/>
    </font>
    <font>
      <b/>
      <sz val="11"/>
      <color theme="1"/>
      <name val="Calibri"/>
      <family val="2"/>
      <scheme val="minor"/>
    </font>
    <font>
      <b/>
      <sz val="16"/>
      <color theme="1"/>
      <name val="Calibri"/>
      <family val="2"/>
      <scheme val="minor"/>
    </font>
    <font>
      <b/>
      <i/>
      <u/>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b/>
      <sz val="16"/>
      <color theme="1"/>
      <name val="Calibri (Body)"/>
    </font>
    <font>
      <b/>
      <sz val="24"/>
      <color theme="1"/>
      <name val="Calibri"/>
      <family val="2"/>
      <scheme val="minor"/>
    </font>
    <font>
      <sz val="12"/>
      <name val="Calibri (Body)"/>
    </font>
    <font>
      <sz val="12"/>
      <name val="Calibri"/>
      <family val="2"/>
      <scheme val="minor"/>
    </font>
    <font>
      <sz val="14"/>
      <name val="Calibri (Body)"/>
    </font>
    <font>
      <sz val="11"/>
      <color rgb="FF000000"/>
      <name val="Calibri"/>
      <family val="2"/>
      <scheme val="minor"/>
    </font>
    <font>
      <b/>
      <sz val="12"/>
      <color theme="1"/>
      <name val="Calibri"/>
      <family val="2"/>
      <scheme val="minor"/>
    </font>
    <font>
      <b/>
      <sz val="11"/>
      <color rgb="FFC00000"/>
      <name val="Calibri"/>
      <family val="2"/>
      <scheme val="minor"/>
    </font>
    <font>
      <sz val="11"/>
      <color rgb="FFC00000"/>
      <name val="Calibri"/>
      <family val="2"/>
      <scheme val="minor"/>
    </font>
    <font>
      <b/>
      <sz val="12"/>
      <color rgb="FFC00000"/>
      <name val="Calibri"/>
      <family val="2"/>
      <scheme val="minor"/>
    </font>
    <font>
      <b/>
      <sz val="14"/>
      <color theme="0"/>
      <name val="Calibri"/>
      <family val="2"/>
      <scheme val="minor"/>
    </font>
    <font>
      <b/>
      <sz val="18"/>
      <color theme="0"/>
      <name val="Calibri"/>
      <family val="2"/>
      <scheme val="minor"/>
    </font>
    <font>
      <b/>
      <sz val="36"/>
      <color theme="1"/>
      <name val="Calibri"/>
      <family val="2"/>
      <scheme val="minor"/>
    </font>
    <font>
      <b/>
      <sz val="18"/>
      <color theme="1"/>
      <name val="Calibri"/>
      <family val="2"/>
      <scheme val="minor"/>
    </font>
    <font>
      <sz val="18"/>
      <color theme="1"/>
      <name val="Calibri"/>
      <family val="2"/>
      <scheme val="minor"/>
    </font>
    <font>
      <i/>
      <sz val="18"/>
      <color theme="1"/>
      <name val="Calibri"/>
      <family val="2"/>
      <scheme val="minor"/>
    </font>
    <font>
      <sz val="18"/>
      <color rgb="FFFF0000"/>
      <name val="Calibri"/>
      <family val="2"/>
      <scheme val="minor"/>
    </font>
    <font>
      <b/>
      <sz val="16"/>
      <color theme="0"/>
      <name val="Calibri"/>
      <family val="2"/>
      <scheme val="minor"/>
    </font>
    <font>
      <b/>
      <sz val="18"/>
      <color theme="1"/>
      <name val="Calibri (Body)"/>
    </font>
    <font>
      <i/>
      <sz val="14"/>
      <color theme="1"/>
      <name val="Calibri"/>
      <family val="2"/>
      <scheme val="minor"/>
    </font>
    <font>
      <sz val="20"/>
      <color theme="1"/>
      <name val="Calibri"/>
      <family val="2"/>
      <scheme val="minor"/>
    </font>
    <font>
      <b/>
      <sz val="12"/>
      <color theme="1"/>
      <name val="Calibri (Body)"/>
    </font>
    <font>
      <b/>
      <u/>
      <sz val="16"/>
      <color theme="1"/>
      <name val="Calibri"/>
      <family val="2"/>
      <scheme val="minor"/>
    </font>
    <font>
      <sz val="11"/>
      <color rgb="FFFF0000"/>
      <name val="Arial"/>
      <family val="2"/>
    </font>
    <font>
      <sz val="12"/>
      <color rgb="FFFF0000"/>
      <name val="Aptos"/>
    </font>
    <font>
      <b/>
      <sz val="14"/>
      <color theme="0" tint="-4.9989318521683403E-2"/>
      <name val="Calibri"/>
      <family val="2"/>
      <scheme val="minor"/>
    </font>
    <font>
      <sz val="14"/>
      <color theme="0" tint="-4.9989318521683403E-2"/>
      <name val="Calibri"/>
      <family val="2"/>
      <scheme val="minor"/>
    </font>
  </fonts>
  <fills count="10">
    <fill>
      <patternFill patternType="none"/>
    </fill>
    <fill>
      <patternFill patternType="gray125"/>
    </fill>
    <fill>
      <patternFill patternType="solid">
        <fgColor theme="7"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rgb="FF00B0F0"/>
        <bgColor indexed="64"/>
      </patternFill>
    </fill>
    <fill>
      <patternFill patternType="solid">
        <fgColor rgb="FFD883FF"/>
        <bgColor indexed="64"/>
      </patternFill>
    </fill>
  </fills>
  <borders count="58">
    <border>
      <left/>
      <right/>
      <top/>
      <bottom/>
      <diagonal/>
    </border>
    <border>
      <left style="thick">
        <color auto="1"/>
      </left>
      <right/>
      <top/>
      <bottom/>
      <diagonal/>
    </border>
    <border>
      <left/>
      <right/>
      <top/>
      <bottom style="thick">
        <color auto="1"/>
      </bottom>
      <diagonal/>
    </border>
    <border>
      <left/>
      <right/>
      <top style="thick">
        <color auto="1"/>
      </top>
      <bottom/>
      <diagonal/>
    </border>
    <border>
      <left style="thick">
        <color auto="1"/>
      </left>
      <right/>
      <top style="thick">
        <color auto="1"/>
      </top>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ck">
        <color auto="1"/>
      </top>
      <bottom/>
      <diagonal/>
    </border>
    <border>
      <left style="thin">
        <color auto="1"/>
      </left>
      <right/>
      <top style="thick">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right/>
      <top style="thin">
        <color auto="1"/>
      </top>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indexed="64"/>
      </top>
      <bottom style="thin">
        <color auto="1"/>
      </bottom>
      <diagonal/>
    </border>
    <border>
      <left style="medium">
        <color indexed="64"/>
      </left>
      <right style="thin">
        <color auto="1"/>
      </right>
      <top style="thin">
        <color indexed="64"/>
      </top>
      <bottom/>
      <diagonal/>
    </border>
    <border>
      <left style="thin">
        <color auto="1"/>
      </left>
      <right style="thin">
        <color auto="1"/>
      </right>
      <top style="thin">
        <color indexed="64"/>
      </top>
      <bottom/>
      <diagonal/>
    </border>
    <border>
      <left style="thin">
        <color auto="1"/>
      </left>
      <right style="medium">
        <color indexed="64"/>
      </right>
      <top style="thin">
        <color indexed="64"/>
      </top>
      <bottom/>
      <diagonal/>
    </border>
    <border>
      <left style="thin">
        <color auto="1"/>
      </left>
      <right/>
      <top/>
      <bottom/>
      <diagonal/>
    </border>
    <border>
      <left style="thick">
        <color auto="1"/>
      </left>
      <right style="thin">
        <color auto="1"/>
      </right>
      <top/>
      <bottom/>
      <diagonal/>
    </border>
    <border>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329">
    <xf numFmtId="0" fontId="0" fillId="0" borderId="0" xfId="0"/>
    <xf numFmtId="0" fontId="1" fillId="0" borderId="0" xfId="0" applyFont="1"/>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3" fillId="0" borderId="0" xfId="0" applyFont="1"/>
    <xf numFmtId="9" fontId="1" fillId="0" borderId="0" xfId="0" applyNumberFormat="1" applyFont="1"/>
    <xf numFmtId="0" fontId="0" fillId="0" borderId="0" xfId="0" applyAlignment="1">
      <alignment wrapText="1"/>
    </xf>
    <xf numFmtId="44" fontId="0" fillId="0" borderId="0" xfId="0" applyNumberFormat="1"/>
    <xf numFmtId="0" fontId="0" fillId="0" borderId="1" xfId="0" applyBorder="1"/>
    <xf numFmtId="0" fontId="2" fillId="0" borderId="0" xfId="0" applyFont="1"/>
    <xf numFmtId="44" fontId="0" fillId="0" borderId="0" xfId="1" applyFont="1" applyBorder="1"/>
    <xf numFmtId="0" fontId="0" fillId="0" borderId="3" xfId="0" applyBorder="1" applyAlignment="1">
      <alignment wrapText="1"/>
    </xf>
    <xf numFmtId="0" fontId="0" fillId="0" borderId="3" xfId="0" applyBorder="1"/>
    <xf numFmtId="0" fontId="8" fillId="0" borderId="4" xfId="0" applyFont="1" applyBorder="1" applyAlignment="1">
      <alignment horizontal="left"/>
    </xf>
    <xf numFmtId="0" fontId="2" fillId="0" borderId="3" xfId="0" applyFont="1" applyBorder="1"/>
    <xf numFmtId="0" fontId="0" fillId="0" borderId="8" xfId="0" applyBorder="1" applyAlignment="1">
      <alignment wrapText="1"/>
    </xf>
    <xf numFmtId="44" fontId="0" fillId="0" borderId="9" xfId="1" applyFont="1" applyBorder="1"/>
    <xf numFmtId="0" fontId="1" fillId="0" borderId="13" xfId="0" applyFont="1" applyBorder="1" applyAlignment="1">
      <alignment horizontal="left"/>
    </xf>
    <xf numFmtId="0" fontId="1" fillId="0" borderId="14" xfId="0" applyFont="1" applyBorder="1"/>
    <xf numFmtId="0" fontId="1" fillId="0" borderId="15" xfId="0" applyFont="1" applyBorder="1"/>
    <xf numFmtId="0" fontId="1" fillId="0" borderId="14" xfId="0" applyFont="1" applyBorder="1" applyAlignment="1">
      <alignment wrapText="1"/>
    </xf>
    <xf numFmtId="44" fontId="1" fillId="0" borderId="16" xfId="1" applyFont="1" applyBorder="1"/>
    <xf numFmtId="0" fontId="0" fillId="5" borderId="17" xfId="0" applyFill="1" applyBorder="1" applyAlignment="1">
      <alignment horizontal="left"/>
    </xf>
    <xf numFmtId="0" fontId="0" fillId="5" borderId="0" xfId="0" applyFill="1"/>
    <xf numFmtId="0" fontId="0" fillId="5" borderId="0" xfId="0" applyFill="1" applyAlignment="1">
      <alignment wrapText="1"/>
    </xf>
    <xf numFmtId="0" fontId="0" fillId="5" borderId="18" xfId="0" applyFill="1" applyBorder="1" applyAlignment="1">
      <alignment horizontal="left"/>
    </xf>
    <xf numFmtId="0" fontId="0" fillId="5" borderId="19" xfId="0" applyFill="1" applyBorder="1"/>
    <xf numFmtId="0" fontId="0" fillId="5" borderId="19" xfId="0" applyFill="1" applyBorder="1" applyAlignment="1">
      <alignment wrapText="1"/>
    </xf>
    <xf numFmtId="0" fontId="0" fillId="5" borderId="21" xfId="0" applyFill="1" applyBorder="1" applyAlignment="1">
      <alignment horizontal="left"/>
    </xf>
    <xf numFmtId="0" fontId="0" fillId="5" borderId="22" xfId="0" applyFill="1" applyBorder="1"/>
    <xf numFmtId="0" fontId="0" fillId="5" borderId="22" xfId="0" applyFill="1" applyBorder="1" applyAlignment="1">
      <alignment wrapText="1"/>
    </xf>
    <xf numFmtId="9" fontId="0" fillId="0" borderId="14" xfId="0" applyNumberFormat="1" applyBorder="1" applyAlignment="1">
      <alignment wrapText="1"/>
    </xf>
    <xf numFmtId="0" fontId="0" fillId="0" borderId="13" xfId="0" applyBorder="1" applyAlignment="1">
      <alignment wrapText="1"/>
    </xf>
    <xf numFmtId="0" fontId="0" fillId="0" borderId="5" xfId="0" applyBorder="1"/>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9" fillId="0" borderId="0" xfId="0" applyFont="1" applyAlignment="1">
      <alignment horizontal="left"/>
    </xf>
    <xf numFmtId="0" fontId="8" fillId="0" borderId="24" xfId="0" applyFont="1" applyBorder="1" applyAlignment="1">
      <alignment horizontal="left"/>
    </xf>
    <xf numFmtId="0" fontId="2" fillId="0" borderId="25" xfId="0" applyFont="1" applyBorder="1"/>
    <xf numFmtId="0" fontId="0" fillId="0" borderId="25" xfId="0" applyBorder="1"/>
    <xf numFmtId="0" fontId="0" fillId="0" borderId="25" xfId="0" applyBorder="1" applyAlignment="1">
      <alignment wrapText="1"/>
    </xf>
    <xf numFmtId="0" fontId="0" fillId="0" borderId="6" xfId="0" applyBorder="1" applyAlignment="1">
      <alignment wrapText="1"/>
    </xf>
    <xf numFmtId="44" fontId="0" fillId="0" borderId="7" xfId="1" applyFont="1" applyBorder="1"/>
    <xf numFmtId="0" fontId="5" fillId="0" borderId="22" xfId="0" applyFont="1" applyBorder="1" applyAlignment="1">
      <alignment wrapText="1"/>
    </xf>
    <xf numFmtId="0" fontId="6" fillId="0" borderId="22" xfId="0" applyFont="1" applyBorder="1" applyAlignment="1">
      <alignment wrapText="1"/>
    </xf>
    <xf numFmtId="44" fontId="5" fillId="0" borderId="22" xfId="1" applyFont="1" applyBorder="1" applyAlignment="1">
      <alignment horizontal="right"/>
    </xf>
    <xf numFmtId="0" fontId="6" fillId="0" borderId="2" xfId="0" applyFont="1" applyBorder="1" applyAlignment="1">
      <alignment wrapText="1"/>
    </xf>
    <xf numFmtId="44" fontId="5" fillId="0" borderId="2" xfId="1" applyFont="1" applyBorder="1" applyAlignment="1">
      <alignment horizontal="right"/>
    </xf>
    <xf numFmtId="0" fontId="5" fillId="0" borderId="22" xfId="0" applyFont="1" applyBorder="1" applyAlignment="1">
      <alignment horizontal="right" wrapText="1"/>
    </xf>
    <xf numFmtId="44" fontId="5" fillId="0" borderId="22" xfId="1" applyFont="1" applyBorder="1" applyAlignment="1">
      <alignment horizontal="right" vertical="center"/>
    </xf>
    <xf numFmtId="0" fontId="5" fillId="0" borderId="0" xfId="0" applyFont="1" applyAlignment="1">
      <alignment horizontal="right" vertical="center" wrapText="1"/>
    </xf>
    <xf numFmtId="0" fontId="6" fillId="0" borderId="0" xfId="0" applyFont="1" applyAlignment="1">
      <alignment vertical="center" wrapText="1"/>
    </xf>
    <xf numFmtId="44" fontId="5" fillId="0" borderId="0" xfId="1" applyFont="1" applyBorder="1" applyAlignment="1">
      <alignment horizontal="right" vertical="center"/>
    </xf>
    <xf numFmtId="42" fontId="7" fillId="0" borderId="12" xfId="1" applyNumberFormat="1" applyFont="1" applyBorder="1" applyAlignment="1">
      <alignment horizontal="right"/>
    </xf>
    <xf numFmtId="42" fontId="1" fillId="0" borderId="7" xfId="1" applyNumberFormat="1" applyFont="1" applyBorder="1"/>
    <xf numFmtId="42" fontId="7" fillId="0" borderId="23" xfId="1" applyNumberFormat="1" applyFont="1" applyBorder="1" applyAlignment="1">
      <alignment horizontal="right"/>
    </xf>
    <xf numFmtId="42" fontId="7" fillId="0" borderId="20" xfId="1" applyNumberFormat="1" applyFont="1" applyBorder="1" applyAlignment="1">
      <alignment horizontal="right"/>
    </xf>
    <xf numFmtId="42" fontId="0" fillId="0" borderId="29" xfId="1" applyNumberFormat="1" applyFont="1" applyBorder="1"/>
    <xf numFmtId="0" fontId="0" fillId="5" borderId="0" xfId="0" applyFill="1" applyAlignment="1">
      <alignment horizontal="left"/>
    </xf>
    <xf numFmtId="0" fontId="0" fillId="5" borderId="19" xfId="0" applyFill="1" applyBorder="1" applyAlignment="1">
      <alignment horizontal="left"/>
    </xf>
    <xf numFmtId="0" fontId="1" fillId="5" borderId="27" xfId="0" applyFont="1" applyFill="1" applyBorder="1" applyAlignment="1">
      <alignment horizontal="left"/>
    </xf>
    <xf numFmtId="0" fontId="1" fillId="5" borderId="14" xfId="0" applyFont="1" applyFill="1" applyBorder="1"/>
    <xf numFmtId="44" fontId="1" fillId="5" borderId="16" xfId="1" applyFont="1" applyFill="1" applyBorder="1"/>
    <xf numFmtId="0" fontId="1" fillId="5" borderId="31" xfId="0" applyFont="1" applyFill="1" applyBorder="1" applyAlignment="1">
      <alignment horizontal="left"/>
    </xf>
    <xf numFmtId="0" fontId="0" fillId="5" borderId="31" xfId="0" applyFill="1" applyBorder="1"/>
    <xf numFmtId="0" fontId="0" fillId="5" borderId="31" xfId="0" applyFill="1" applyBorder="1" applyAlignment="1">
      <alignment wrapText="1"/>
    </xf>
    <xf numFmtId="0" fontId="16" fillId="0" borderId="0" xfId="0" applyFont="1"/>
    <xf numFmtId="0" fontId="1" fillId="5" borderId="31" xfId="0" applyFont="1" applyFill="1" applyBorder="1" applyAlignment="1">
      <alignment horizontal="left" vertical="center"/>
    </xf>
    <xf numFmtId="0" fontId="0" fillId="5" borderId="31" xfId="0" applyFill="1" applyBorder="1" applyAlignment="1">
      <alignment vertical="center"/>
    </xf>
    <xf numFmtId="0" fontId="9" fillId="0" borderId="22" xfId="0" applyFont="1" applyBorder="1" applyAlignment="1">
      <alignment horizontal="left"/>
    </xf>
    <xf numFmtId="0" fontId="0" fillId="0" borderId="22" xfId="0" applyBorder="1"/>
    <xf numFmtId="0" fontId="1" fillId="0" borderId="22" xfId="0" applyFont="1" applyBorder="1"/>
    <xf numFmtId="44" fontId="1" fillId="0" borderId="33" xfId="1" applyFont="1" applyBorder="1"/>
    <xf numFmtId="44" fontId="1" fillId="0" borderId="32" xfId="1" applyFont="1" applyBorder="1"/>
    <xf numFmtId="0" fontId="0" fillId="0" borderId="17" xfId="0" applyBorder="1"/>
    <xf numFmtId="0" fontId="1" fillId="5" borderId="14" xfId="0" applyFont="1" applyFill="1" applyBorder="1" applyAlignment="1">
      <alignment horizontal="left"/>
    </xf>
    <xf numFmtId="0" fontId="16" fillId="0" borderId="0" xfId="0" applyFont="1" applyAlignment="1">
      <alignment vertical="center"/>
    </xf>
    <xf numFmtId="0" fontId="0" fillId="0" borderId="0" xfId="0" applyAlignment="1">
      <alignment horizontal="right" wrapText="1"/>
    </xf>
    <xf numFmtId="42" fontId="1" fillId="0" borderId="0" xfId="1" applyNumberFormat="1" applyFont="1" applyFill="1" applyBorder="1"/>
    <xf numFmtId="9" fontId="0" fillId="0" borderId="0" xfId="0" applyNumberFormat="1" applyAlignment="1">
      <alignment wrapText="1"/>
    </xf>
    <xf numFmtId="42" fontId="7" fillId="0" borderId="0" xfId="1" applyNumberFormat="1" applyFont="1" applyFill="1" applyBorder="1" applyAlignment="1">
      <alignment horizontal="right"/>
    </xf>
    <xf numFmtId="9" fontId="0" fillId="0" borderId="0" xfId="0" applyNumberFormat="1" applyAlignment="1">
      <alignment horizontal="right" wrapText="1"/>
    </xf>
    <xf numFmtId="42" fontId="7" fillId="0" borderId="0" xfId="1" applyNumberFormat="1" applyFont="1" applyFill="1" applyBorder="1"/>
    <xf numFmtId="42" fontId="5" fillId="0" borderId="0" xfId="1" applyNumberFormat="1" applyFont="1" applyFill="1" applyBorder="1" applyAlignment="1">
      <alignment horizontal="right" vertical="center"/>
    </xf>
    <xf numFmtId="0" fontId="5" fillId="0" borderId="0" xfId="0" applyFont="1" applyAlignment="1">
      <alignment horizontal="right" vertical="center" wrapText="1" indent="1"/>
    </xf>
    <xf numFmtId="44" fontId="0" fillId="0" borderId="0" xfId="1" applyFont="1" applyFill="1" applyBorder="1"/>
    <xf numFmtId="44" fontId="5" fillId="0" borderId="0" xfId="1" applyFont="1" applyFill="1" applyBorder="1" applyAlignment="1">
      <alignment horizontal="right" vertical="center"/>
    </xf>
    <xf numFmtId="0" fontId="12" fillId="0" borderId="0" xfId="0" applyFont="1" applyAlignment="1">
      <alignment vertical="center" wrapText="1"/>
    </xf>
    <xf numFmtId="0" fontId="1" fillId="0" borderId="13" xfId="0" applyFont="1" applyBorder="1" applyAlignment="1">
      <alignment horizontal="right" wrapText="1"/>
    </xf>
    <xf numFmtId="42" fontId="23" fillId="0" borderId="0" xfId="1" applyNumberFormat="1" applyFont="1" applyFill="1" applyBorder="1"/>
    <xf numFmtId="0" fontId="18" fillId="7" borderId="10" xfId="0" applyFont="1" applyFill="1" applyBorder="1" applyAlignment="1">
      <alignment horizontal="right" vertical="center" wrapText="1"/>
    </xf>
    <xf numFmtId="44" fontId="18" fillId="7" borderId="12" xfId="1" applyFont="1" applyFill="1" applyBorder="1" applyAlignment="1">
      <alignment horizontal="right" vertical="center"/>
    </xf>
    <xf numFmtId="0" fontId="22" fillId="0" borderId="0" xfId="0" applyFont="1" applyAlignment="1">
      <alignment horizontal="left" vertical="center"/>
    </xf>
    <xf numFmtId="0" fontId="24" fillId="0" borderId="0" xfId="0" applyFont="1" applyAlignment="1">
      <alignment horizontal="left" vertical="center"/>
    </xf>
    <xf numFmtId="0" fontId="22" fillId="0" borderId="0" xfId="0" applyFont="1" applyAlignment="1">
      <alignment horizontal="left" vertical="center" wrapText="1"/>
    </xf>
    <xf numFmtId="42" fontId="23" fillId="0" borderId="0" xfId="1" applyNumberFormat="1" applyFont="1" applyFill="1" applyBorder="1" applyAlignment="1">
      <alignment horizontal="left" vertical="center"/>
    </xf>
    <xf numFmtId="9" fontId="21" fillId="0" borderId="0" xfId="0" applyNumberFormat="1" applyFont="1" applyAlignment="1">
      <alignment horizontal="right" vertical="center" wrapText="1"/>
    </xf>
    <xf numFmtId="42" fontId="21" fillId="0" borderId="0" xfId="1" applyNumberFormat="1" applyFont="1" applyFill="1" applyBorder="1" applyAlignment="1">
      <alignment vertical="center"/>
    </xf>
    <xf numFmtId="42" fontId="7" fillId="0" borderId="0" xfId="1" applyNumberFormat="1" applyFont="1" applyFill="1" applyBorder="1" applyAlignment="1">
      <alignment vertical="center"/>
    </xf>
    <xf numFmtId="42" fontId="7" fillId="0" borderId="0" xfId="1" applyNumberFormat="1" applyFont="1" applyBorder="1" applyAlignment="1">
      <alignment horizontal="right"/>
    </xf>
    <xf numFmtId="42" fontId="7" fillId="0" borderId="0" xfId="1" applyNumberFormat="1" applyFont="1" applyBorder="1"/>
    <xf numFmtId="42" fontId="5" fillId="0" borderId="0" xfId="1" applyNumberFormat="1" applyFont="1" applyBorder="1" applyAlignment="1">
      <alignment horizontal="right" vertical="center"/>
    </xf>
    <xf numFmtId="0" fontId="18" fillId="0" borderId="0" xfId="0" applyFont="1" applyAlignment="1">
      <alignment horizontal="right" vertical="center" wrapText="1"/>
    </xf>
    <xf numFmtId="44" fontId="18" fillId="0" borderId="0" xfId="1" applyFont="1" applyFill="1" applyBorder="1" applyAlignment="1">
      <alignment horizontal="right" vertical="center"/>
    </xf>
    <xf numFmtId="42" fontId="21" fillId="0" borderId="0" xfId="1" applyNumberFormat="1" applyFont="1" applyFill="1" applyBorder="1" applyAlignment="1">
      <alignment horizontal="left" vertical="center"/>
    </xf>
    <xf numFmtId="0" fontId="0" fillId="0" borderId="11" xfId="0" applyBorder="1" applyAlignment="1">
      <alignment horizontal="right" wrapText="1"/>
    </xf>
    <xf numFmtId="42" fontId="1" fillId="0" borderId="12" xfId="1" applyNumberFormat="1" applyFont="1" applyBorder="1"/>
    <xf numFmtId="0" fontId="19" fillId="0" borderId="0" xfId="0" applyFont="1" applyAlignment="1">
      <alignment horizontal="right" vertical="center" wrapText="1"/>
    </xf>
    <xf numFmtId="44" fontId="19" fillId="0" borderId="0" xfId="1" applyFont="1" applyFill="1" applyBorder="1" applyAlignment="1">
      <alignment horizontal="right" vertical="center"/>
    </xf>
    <xf numFmtId="42" fontId="0" fillId="8" borderId="29" xfId="1" applyNumberFormat="1" applyFont="1" applyFill="1" applyBorder="1"/>
    <xf numFmtId="42" fontId="7" fillId="0" borderId="32" xfId="1" applyNumberFormat="1" applyFont="1" applyBorder="1" applyAlignment="1">
      <alignment horizontal="right"/>
    </xf>
    <xf numFmtId="42" fontId="7" fillId="0" borderId="35" xfId="1" applyNumberFormat="1" applyFont="1" applyBorder="1" applyAlignment="1">
      <alignment horizontal="right"/>
    </xf>
    <xf numFmtId="44" fontId="21" fillId="0" borderId="12" xfId="1" applyFont="1" applyFill="1" applyBorder="1" applyAlignment="1">
      <alignment horizontal="right" vertical="center"/>
    </xf>
    <xf numFmtId="9" fontId="22" fillId="0" borderId="0" xfId="0" applyNumberFormat="1" applyFont="1" applyAlignment="1">
      <alignment horizontal="right" wrapText="1"/>
    </xf>
    <xf numFmtId="0" fontId="2" fillId="0" borderId="11" xfId="0" applyFont="1" applyBorder="1" applyAlignment="1">
      <alignment horizontal="right" wrapText="1"/>
    </xf>
    <xf numFmtId="42" fontId="2" fillId="0" borderId="7" xfId="1" applyNumberFormat="1" applyFont="1" applyBorder="1"/>
    <xf numFmtId="42" fontId="2" fillId="0" borderId="12" xfId="1" applyNumberFormat="1" applyFont="1" applyBorder="1"/>
    <xf numFmtId="9" fontId="2" fillId="0" borderId="24" xfId="0" applyNumberFormat="1" applyFont="1" applyBorder="1" applyAlignment="1">
      <alignment horizontal="right" vertical="center" wrapText="1"/>
    </xf>
    <xf numFmtId="44" fontId="1" fillId="0" borderId="0" xfId="1" applyFont="1" applyFill="1" applyBorder="1"/>
    <xf numFmtId="42" fontId="0" fillId="0" borderId="0" xfId="1" applyNumberFormat="1" applyFont="1" applyFill="1" applyBorder="1"/>
    <xf numFmtId="42" fontId="16" fillId="0" borderId="0" xfId="1" applyNumberFormat="1" applyFont="1" applyFill="1" applyBorder="1"/>
    <xf numFmtId="42" fontId="16" fillId="0" borderId="0" xfId="1" applyNumberFormat="1" applyFont="1" applyFill="1" applyBorder="1" applyAlignment="1">
      <alignment vertical="center"/>
    </xf>
    <xf numFmtId="42" fontId="14" fillId="0" borderId="0" xfId="1" applyNumberFormat="1" applyFont="1" applyFill="1" applyBorder="1"/>
    <xf numFmtId="44" fontId="5" fillId="0" borderId="0" xfId="1" applyFont="1" applyFill="1" applyBorder="1" applyAlignment="1">
      <alignment horizontal="right"/>
    </xf>
    <xf numFmtId="42" fontId="0" fillId="0" borderId="0" xfId="1" applyNumberFormat="1" applyFont="1" applyFill="1" applyBorder="1" applyAlignment="1">
      <alignment vertical="center"/>
    </xf>
    <xf numFmtId="42" fontId="0" fillId="0" borderId="0" xfId="0" applyNumberFormat="1"/>
    <xf numFmtId="42" fontId="0" fillId="0" borderId="0" xfId="0" applyNumberFormat="1" applyAlignment="1">
      <alignment vertical="center"/>
    </xf>
    <xf numFmtId="0" fontId="8" fillId="0" borderId="0" xfId="0" applyFont="1" applyAlignment="1">
      <alignment horizontal="center" vertical="center" wrapText="1"/>
    </xf>
    <xf numFmtId="0" fontId="25" fillId="0" borderId="0" xfId="0" applyFont="1" applyAlignment="1">
      <alignment horizontal="center" vertical="center" wrapText="1"/>
    </xf>
    <xf numFmtId="0" fontId="2" fillId="0" borderId="30" xfId="0" applyFont="1" applyBorder="1" applyAlignment="1">
      <alignment wrapText="1"/>
    </xf>
    <xf numFmtId="0" fontId="2" fillId="0" borderId="6" xfId="0" applyFont="1" applyBorder="1" applyAlignment="1">
      <alignment horizontal="right" wrapText="1"/>
    </xf>
    <xf numFmtId="0" fontId="5" fillId="0" borderId="30" xfId="0" applyFont="1" applyBorder="1" applyAlignment="1">
      <alignment wrapText="1"/>
    </xf>
    <xf numFmtId="0" fontId="6" fillId="0" borderId="6" xfId="0" applyFont="1" applyBorder="1" applyAlignment="1">
      <alignment horizontal="right" wrapText="1"/>
    </xf>
    <xf numFmtId="42" fontId="5" fillId="0" borderId="7" xfId="1" applyNumberFormat="1" applyFont="1" applyBorder="1"/>
    <xf numFmtId="44" fontId="2" fillId="7" borderId="12" xfId="1" applyFont="1" applyFill="1" applyBorder="1" applyAlignment="1">
      <alignment horizontal="right" vertical="center"/>
    </xf>
    <xf numFmtId="0" fontId="21" fillId="0" borderId="0" xfId="0" applyFont="1" applyAlignment="1">
      <alignment vertical="center"/>
    </xf>
    <xf numFmtId="0" fontId="6" fillId="0" borderId="21" xfId="0" applyFont="1" applyBorder="1"/>
    <xf numFmtId="42" fontId="6" fillId="0" borderId="33" xfId="0" applyNumberFormat="1" applyFont="1" applyBorder="1"/>
    <xf numFmtId="0" fontId="6" fillId="0" borderId="17" xfId="0" applyFont="1" applyBorder="1"/>
    <xf numFmtId="42" fontId="27" fillId="0" borderId="32" xfId="1" applyNumberFormat="1" applyFont="1" applyBorder="1" applyAlignment="1">
      <alignment horizontal="right"/>
    </xf>
    <xf numFmtId="42" fontId="27" fillId="0" borderId="32" xfId="1" applyNumberFormat="1" applyFont="1" applyBorder="1"/>
    <xf numFmtId="0" fontId="6" fillId="0" borderId="18" xfId="0" applyFont="1" applyBorder="1"/>
    <xf numFmtId="42" fontId="27" fillId="0" borderId="35" xfId="1" applyNumberFormat="1" applyFont="1" applyBorder="1" applyAlignment="1">
      <alignment horizontal="right"/>
    </xf>
    <xf numFmtId="0" fontId="28" fillId="0" borderId="0" xfId="0" applyFont="1"/>
    <xf numFmtId="42" fontId="28" fillId="0" borderId="0" xfId="0" applyNumberFormat="1" applyFont="1" applyAlignment="1">
      <alignment vertical="center"/>
    </xf>
    <xf numFmtId="0" fontId="28" fillId="0" borderId="0" xfId="0" applyFont="1" applyAlignment="1">
      <alignment vertical="center"/>
    </xf>
    <xf numFmtId="42" fontId="28" fillId="0" borderId="0" xfId="0" applyNumberFormat="1" applyFont="1"/>
    <xf numFmtId="0" fontId="0" fillId="0" borderId="36" xfId="0" applyBorder="1" applyAlignment="1">
      <alignment wrapText="1"/>
    </xf>
    <xf numFmtId="9" fontId="0" fillId="0" borderId="37" xfId="0" applyNumberFormat="1" applyBorder="1" applyAlignment="1">
      <alignment wrapText="1"/>
    </xf>
    <xf numFmtId="0" fontId="0" fillId="0" borderId="39" xfId="0" applyBorder="1" applyAlignment="1">
      <alignment wrapText="1"/>
    </xf>
    <xf numFmtId="9" fontId="0" fillId="0" borderId="40" xfId="0" applyNumberFormat="1" applyBorder="1" applyAlignment="1">
      <alignment wrapText="1"/>
    </xf>
    <xf numFmtId="42" fontId="7" fillId="0" borderId="41" xfId="1" applyNumberFormat="1" applyFont="1" applyBorder="1" applyAlignment="1">
      <alignment horizontal="right"/>
    </xf>
    <xf numFmtId="44" fontId="5" fillId="0" borderId="7" xfId="1" applyFont="1" applyBorder="1" applyAlignment="1">
      <alignment horizontal="right" vertical="center"/>
    </xf>
    <xf numFmtId="42" fontId="5" fillId="0" borderId="7" xfId="1" applyNumberFormat="1" applyFont="1" applyBorder="1" applyAlignment="1">
      <alignment horizontal="right" vertical="center"/>
    </xf>
    <xf numFmtId="0" fontId="1" fillId="0" borderId="10" xfId="0" applyFont="1" applyBorder="1" applyAlignment="1">
      <alignment wrapText="1"/>
    </xf>
    <xf numFmtId="0" fontId="22" fillId="0" borderId="0" xfId="0" applyFont="1"/>
    <xf numFmtId="0" fontId="26" fillId="0" borderId="24" xfId="0" applyFont="1" applyBorder="1" applyAlignment="1">
      <alignment horizontal="left"/>
    </xf>
    <xf numFmtId="0" fontId="21" fillId="0" borderId="25" xfId="0" applyFont="1" applyBorder="1"/>
    <xf numFmtId="0" fontId="22" fillId="0" borderId="25" xfId="0" applyFont="1" applyBorder="1"/>
    <xf numFmtId="0" fontId="22" fillId="0" borderId="25" xfId="0" applyFont="1" applyBorder="1" applyAlignment="1">
      <alignment wrapText="1"/>
    </xf>
    <xf numFmtId="0" fontId="22" fillId="0" borderId="26" xfId="0" applyFont="1" applyBorder="1"/>
    <xf numFmtId="0" fontId="22" fillId="0" borderId="6" xfId="0" applyFont="1" applyBorder="1" applyAlignment="1">
      <alignment wrapText="1"/>
    </xf>
    <xf numFmtId="44" fontId="22" fillId="0" borderId="7" xfId="1" applyFont="1" applyBorder="1"/>
    <xf numFmtId="0" fontId="22" fillId="0" borderId="1" xfId="0" applyFont="1" applyBorder="1"/>
    <xf numFmtId="0" fontId="21" fillId="0" borderId="17" xfId="0" applyFont="1" applyBorder="1" applyAlignment="1">
      <alignment horizontal="left" indent="1"/>
    </xf>
    <xf numFmtId="9" fontId="14" fillId="0" borderId="0" xfId="0" applyNumberFormat="1" applyFont="1"/>
    <xf numFmtId="0" fontId="30" fillId="0" borderId="0" xfId="0" applyFont="1"/>
    <xf numFmtId="0" fontId="30" fillId="0" borderId="0" xfId="0" applyFont="1" applyAlignment="1">
      <alignment wrapText="1"/>
    </xf>
    <xf numFmtId="9" fontId="17" fillId="0" borderId="0" xfId="0" applyNumberFormat="1" applyFont="1" applyAlignment="1">
      <alignment vertical="center"/>
    </xf>
    <xf numFmtId="0" fontId="6" fillId="0" borderId="17" xfId="0" applyFont="1" applyBorder="1" applyAlignment="1">
      <alignment vertical="center"/>
    </xf>
    <xf numFmtId="42" fontId="27" fillId="0" borderId="32" xfId="1" applyNumberFormat="1" applyFont="1" applyBorder="1" applyAlignment="1">
      <alignment vertical="center"/>
    </xf>
    <xf numFmtId="0" fontId="5" fillId="0" borderId="0" xfId="0" applyFont="1" applyAlignment="1">
      <alignment horizontal="left" vertical="center" wrapText="1"/>
    </xf>
    <xf numFmtId="0" fontId="14" fillId="0" borderId="0" xfId="0" applyFont="1"/>
    <xf numFmtId="0" fontId="31" fillId="0" borderId="0" xfId="0" applyFont="1"/>
    <xf numFmtId="0" fontId="32" fillId="0" borderId="0" xfId="0" applyFont="1"/>
    <xf numFmtId="0" fontId="1" fillId="0" borderId="0" xfId="0" applyFont="1" applyAlignment="1">
      <alignment horizontal="left" vertical="center"/>
    </xf>
    <xf numFmtId="9" fontId="14" fillId="0" borderId="0" xfId="0" applyNumberFormat="1" applyFont="1" applyAlignment="1">
      <alignment vertical="center"/>
    </xf>
    <xf numFmtId="0" fontId="1" fillId="0" borderId="22" xfId="0" applyFont="1" applyBorder="1" applyAlignment="1">
      <alignment wrapText="1"/>
    </xf>
    <xf numFmtId="0" fontId="21" fillId="0" borderId="17" xfId="0" applyFont="1" applyBorder="1" applyAlignment="1">
      <alignment horizontal="left"/>
    </xf>
    <xf numFmtId="0" fontId="1" fillId="0" borderId="0" xfId="0" applyFont="1" applyAlignment="1">
      <alignment wrapText="1"/>
    </xf>
    <xf numFmtId="0" fontId="0" fillId="0" borderId="18" xfId="0" applyBorder="1"/>
    <xf numFmtId="0" fontId="0" fillId="0" borderId="19" xfId="0" applyBorder="1"/>
    <xf numFmtId="44" fontId="1" fillId="0" borderId="35" xfId="1" applyFont="1" applyBorder="1"/>
    <xf numFmtId="0" fontId="2" fillId="0" borderId="43" xfId="0" applyFont="1" applyBorder="1" applyAlignment="1">
      <alignment horizontal="left"/>
    </xf>
    <xf numFmtId="0" fontId="2" fillId="0" borderId="5" xfId="0" applyFont="1" applyBorder="1"/>
    <xf numFmtId="44" fontId="1" fillId="0" borderId="0" xfId="1" applyFont="1" applyBorder="1"/>
    <xf numFmtId="0" fontId="0" fillId="0" borderId="18" xfId="0" applyBorder="1" applyAlignment="1">
      <alignment horizontal="left"/>
    </xf>
    <xf numFmtId="0" fontId="0" fillId="0" borderId="19" xfId="0" applyBorder="1" applyAlignment="1">
      <alignment horizontal="left"/>
    </xf>
    <xf numFmtId="0" fontId="0" fillId="0" borderId="19" xfId="0" applyBorder="1" applyAlignment="1">
      <alignment wrapText="1"/>
    </xf>
    <xf numFmtId="0" fontId="6" fillId="0" borderId="19" xfId="0" applyFont="1" applyBorder="1" applyAlignment="1">
      <alignment wrapText="1"/>
    </xf>
    <xf numFmtId="44" fontId="5" fillId="0" borderId="35" xfId="1" applyFont="1" applyBorder="1" applyAlignment="1">
      <alignment horizontal="right"/>
    </xf>
    <xf numFmtId="0" fontId="5" fillId="0" borderId="0" xfId="0" applyFont="1" applyAlignment="1">
      <alignment wrapText="1"/>
    </xf>
    <xf numFmtId="0" fontId="6" fillId="0" borderId="0" xfId="0" applyFont="1" applyAlignment="1">
      <alignment wrapText="1"/>
    </xf>
    <xf numFmtId="44" fontId="5" fillId="0" borderId="0" xfId="1" applyFont="1" applyBorder="1" applyAlignment="1">
      <alignment horizontal="right"/>
    </xf>
    <xf numFmtId="0" fontId="5" fillId="0" borderId="0" xfId="0" applyFont="1" applyAlignment="1">
      <alignment horizontal="right" wrapText="1"/>
    </xf>
    <xf numFmtId="9" fontId="1" fillId="0" borderId="0" xfId="0" applyNumberFormat="1" applyFont="1" applyAlignment="1">
      <alignment vertical="center"/>
    </xf>
    <xf numFmtId="0" fontId="10" fillId="0" borderId="0" xfId="0" applyFont="1" applyAlignment="1">
      <alignment horizontal="left" vertical="center" wrapText="1"/>
    </xf>
    <xf numFmtId="0" fontId="5" fillId="0" borderId="0" xfId="0" applyFont="1" applyAlignment="1">
      <alignment horizontal="left" wrapText="1"/>
    </xf>
    <xf numFmtId="0" fontId="1" fillId="0" borderId="5" xfId="0" applyFont="1" applyBorder="1"/>
    <xf numFmtId="0" fontId="1" fillId="0" borderId="42" xfId="0" applyFont="1" applyBorder="1"/>
    <xf numFmtId="0" fontId="20" fillId="0" borderId="21" xfId="0" applyFont="1" applyBorder="1" applyAlignment="1">
      <alignment horizontal="left"/>
    </xf>
    <xf numFmtId="44" fontId="5" fillId="0" borderId="33" xfId="1" applyFont="1" applyBorder="1" applyAlignment="1">
      <alignment horizontal="right"/>
    </xf>
    <xf numFmtId="0" fontId="5" fillId="0" borderId="19" xfId="0" applyFont="1" applyBorder="1" applyAlignment="1">
      <alignment wrapText="1"/>
    </xf>
    <xf numFmtId="0" fontId="26" fillId="0" borderId="1" xfId="0" applyFont="1" applyBorder="1" applyAlignment="1">
      <alignment horizontal="left"/>
    </xf>
    <xf numFmtId="0" fontId="21" fillId="0" borderId="0" xfId="0" applyFont="1" applyBorder="1"/>
    <xf numFmtId="0" fontId="22" fillId="0" borderId="0" xfId="0" applyFont="1" applyBorder="1"/>
    <xf numFmtId="0" fontId="22" fillId="0" borderId="0" xfId="0" applyFont="1" applyBorder="1" applyAlignment="1">
      <alignment wrapText="1"/>
    </xf>
    <xf numFmtId="0" fontId="22" fillId="0" borderId="44" xfId="0" applyFont="1" applyBorder="1"/>
    <xf numFmtId="0" fontId="22" fillId="0" borderId="5" xfId="0" applyFont="1" applyBorder="1" applyAlignment="1">
      <alignment wrapText="1"/>
    </xf>
    <xf numFmtId="44" fontId="22" fillId="0" borderId="42" xfId="1" applyFont="1" applyBorder="1"/>
    <xf numFmtId="0" fontId="30" fillId="0" borderId="0" xfId="0" applyFont="1" applyFill="1" applyBorder="1"/>
    <xf numFmtId="0" fontId="0" fillId="0" borderId="42" xfId="0"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6" fillId="5" borderId="21" xfId="0" applyFont="1" applyFill="1" applyBorder="1" applyAlignment="1">
      <alignment horizontal="left" vertical="center"/>
    </xf>
    <xf numFmtId="0" fontId="16" fillId="5" borderId="22" xfId="0" applyFont="1" applyFill="1" applyBorder="1" applyAlignment="1">
      <alignment horizontal="left" vertical="center"/>
    </xf>
    <xf numFmtId="0" fontId="16" fillId="5" borderId="33" xfId="0" applyFont="1" applyFill="1" applyBorder="1" applyAlignment="1">
      <alignment horizontal="left" vertical="center"/>
    </xf>
    <xf numFmtId="0" fontId="5" fillId="0" borderId="0" xfId="0" applyFont="1" applyAlignment="1">
      <alignment horizontal="left" wrapText="1"/>
    </xf>
    <xf numFmtId="0" fontId="8" fillId="8" borderId="24" xfId="0" applyFont="1" applyFill="1" applyBorder="1" applyAlignment="1">
      <alignment horizontal="center" vertical="center" wrapText="1"/>
    </xf>
    <xf numFmtId="0" fontId="25" fillId="8" borderId="34" xfId="0" applyFont="1" applyFill="1" applyBorder="1" applyAlignment="1">
      <alignment horizontal="center" vertical="center" wrapText="1"/>
    </xf>
    <xf numFmtId="0" fontId="25" fillId="6" borderId="24" xfId="0" applyFont="1" applyFill="1" applyBorder="1" applyAlignment="1">
      <alignment horizontal="center" vertical="center" wrapText="1"/>
    </xf>
    <xf numFmtId="0" fontId="25" fillId="6" borderId="34" xfId="0" applyFont="1" applyFill="1" applyBorder="1" applyAlignment="1">
      <alignment horizontal="center" vertical="center" wrapText="1"/>
    </xf>
    <xf numFmtId="0" fontId="18" fillId="0" borderId="0" xfId="0" applyFont="1" applyAlignment="1">
      <alignment horizontal="left" wrapText="1"/>
    </xf>
    <xf numFmtId="0" fontId="5" fillId="0" borderId="24" xfId="0" applyFont="1" applyBorder="1" applyAlignment="1">
      <alignment horizontal="right" vertical="center" wrapText="1"/>
    </xf>
    <xf numFmtId="0" fontId="5" fillId="0" borderId="26" xfId="0" applyFont="1" applyBorder="1" applyAlignment="1">
      <alignment horizontal="right" vertical="center" wrapText="1"/>
    </xf>
    <xf numFmtId="0" fontId="33" fillId="6" borderId="27" xfId="0" applyFont="1" applyFill="1" applyBorder="1" applyAlignment="1">
      <alignment horizontal="left" wrapText="1"/>
    </xf>
    <xf numFmtId="0" fontId="33" fillId="6" borderId="28" xfId="0" applyFont="1" applyFill="1" applyBorder="1" applyAlignment="1">
      <alignment horizontal="left" wrapText="1"/>
    </xf>
    <xf numFmtId="0" fontId="33" fillId="6" borderId="16" xfId="0" applyFont="1" applyFill="1" applyBorder="1" applyAlignment="1">
      <alignment horizontal="left" wrapText="1"/>
    </xf>
    <xf numFmtId="0" fontId="5" fillId="9" borderId="24" xfId="0" applyFont="1" applyFill="1" applyBorder="1" applyAlignment="1">
      <alignment horizontal="left" vertical="center" wrapText="1"/>
    </xf>
    <xf numFmtId="0" fontId="5" fillId="9" borderId="25" xfId="0" applyFont="1" applyFill="1" applyBorder="1" applyAlignment="1">
      <alignment horizontal="left" vertical="center" wrapText="1"/>
    </xf>
    <xf numFmtId="0" fontId="5" fillId="9" borderId="34" xfId="0" applyFont="1" applyFill="1" applyBorder="1" applyAlignment="1">
      <alignment horizontal="left" vertical="center" wrapText="1"/>
    </xf>
    <xf numFmtId="9" fontId="21" fillId="0" borderId="0" xfId="0" applyNumberFormat="1" applyFont="1" applyAlignment="1">
      <alignment horizontal="left" vertical="center" wrapText="1"/>
    </xf>
    <xf numFmtId="0" fontId="2" fillId="7" borderId="24" xfId="0" applyFont="1" applyFill="1" applyBorder="1" applyAlignment="1">
      <alignment horizontal="right" vertical="center" wrapText="1"/>
    </xf>
    <xf numFmtId="0" fontId="2" fillId="7" borderId="26" xfId="0" applyFont="1" applyFill="1" applyBorder="1" applyAlignment="1">
      <alignment horizontal="right" vertical="center" wrapText="1"/>
    </xf>
    <xf numFmtId="0" fontId="30" fillId="0" borderId="0" xfId="0" applyFont="1" applyAlignment="1">
      <alignment horizontal="left" wrapText="1"/>
    </xf>
    <xf numFmtId="0" fontId="0" fillId="0" borderId="42" xfId="0" applyBorder="1" applyAlignment="1">
      <alignment horizontal="left" wrapText="1"/>
    </xf>
    <xf numFmtId="0" fontId="0" fillId="0" borderId="0" xfId="0" applyAlignment="1">
      <alignment horizontal="left" wrapText="1"/>
    </xf>
    <xf numFmtId="0" fontId="20" fillId="0" borderId="21" xfId="0" applyFont="1" applyBorder="1" applyAlignment="1">
      <alignment horizontal="left"/>
    </xf>
    <xf numFmtId="0" fontId="20" fillId="0" borderId="22" xfId="0" applyFont="1" applyBorder="1" applyAlignment="1">
      <alignment horizontal="left"/>
    </xf>
    <xf numFmtId="0" fontId="30" fillId="0" borderId="0" xfId="0" applyFont="1" applyFill="1" applyBorder="1" applyAlignment="1">
      <alignment horizontal="left" wrapText="1"/>
    </xf>
    <xf numFmtId="0" fontId="31" fillId="0" borderId="0" xfId="0" applyFont="1" applyAlignment="1">
      <alignment horizontal="left" wrapText="1"/>
    </xf>
    <xf numFmtId="0" fontId="1" fillId="5" borderId="37" xfId="0" applyFont="1" applyFill="1" applyBorder="1" applyAlignment="1">
      <alignment horizontal="left"/>
    </xf>
    <xf numFmtId="0" fontId="1" fillId="0" borderId="45" xfId="0" applyFont="1" applyBorder="1" applyAlignment="1">
      <alignment horizontal="left"/>
    </xf>
    <xf numFmtId="0" fontId="1" fillId="0" borderId="37" xfId="0" applyFont="1" applyBorder="1" applyAlignment="1">
      <alignment horizontal="left"/>
    </xf>
    <xf numFmtId="0" fontId="0" fillId="0" borderId="37" xfId="0" applyBorder="1"/>
    <xf numFmtId="0" fontId="0" fillId="4" borderId="37" xfId="0" applyFill="1" applyBorder="1"/>
    <xf numFmtId="0" fontId="0" fillId="0" borderId="37" xfId="0" applyBorder="1" applyAlignment="1">
      <alignment wrapText="1"/>
    </xf>
    <xf numFmtId="42" fontId="0" fillId="0" borderId="46" xfId="1" applyNumberFormat="1" applyFont="1" applyBorder="1"/>
    <xf numFmtId="0" fontId="0" fillId="0" borderId="45" xfId="0" applyBorder="1" applyAlignment="1">
      <alignment horizontal="left"/>
    </xf>
    <xf numFmtId="0" fontId="0" fillId="3" borderId="37" xfId="0" applyFill="1" applyBorder="1"/>
    <xf numFmtId="42" fontId="0" fillId="8" borderId="46" xfId="1" applyNumberFormat="1" applyFont="1" applyFill="1" applyBorder="1"/>
    <xf numFmtId="0" fontId="13" fillId="0" borderId="37" xfId="0" applyFont="1" applyBorder="1"/>
    <xf numFmtId="0" fontId="0" fillId="0" borderId="40" xfId="0" applyBorder="1"/>
    <xf numFmtId="0" fontId="0" fillId="5" borderId="47" xfId="0" applyFill="1" applyBorder="1" applyAlignment="1">
      <alignment horizontal="left"/>
    </xf>
    <xf numFmtId="0" fontId="0" fillId="5" borderId="37" xfId="0" applyFill="1" applyBorder="1"/>
    <xf numFmtId="42" fontId="0" fillId="5" borderId="38" xfId="1" applyNumberFormat="1" applyFont="1" applyFill="1" applyBorder="1"/>
    <xf numFmtId="0" fontId="15" fillId="0" borderId="36" xfId="0" applyFont="1" applyBorder="1" applyAlignment="1">
      <alignment horizontal="left"/>
    </xf>
    <xf numFmtId="0" fontId="15" fillId="0" borderId="37" xfId="0" applyFont="1" applyBorder="1" applyAlignment="1">
      <alignment horizontal="left"/>
    </xf>
    <xf numFmtId="0" fontId="16" fillId="0" borderId="37" xfId="0" applyFont="1" applyBorder="1"/>
    <xf numFmtId="0" fontId="16" fillId="3" borderId="37" xfId="0" applyFont="1" applyFill="1" applyBorder="1"/>
    <xf numFmtId="0" fontId="16" fillId="0" borderId="37" xfId="0" applyFont="1" applyBorder="1" applyAlignment="1">
      <alignment wrapText="1"/>
    </xf>
    <xf numFmtId="42" fontId="16" fillId="8" borderId="38" xfId="1" applyNumberFormat="1" applyFont="1" applyFill="1" applyBorder="1"/>
    <xf numFmtId="0" fontId="16" fillId="0" borderId="36" xfId="0" applyFont="1" applyBorder="1" applyAlignment="1">
      <alignment horizontal="left"/>
    </xf>
    <xf numFmtId="0" fontId="16" fillId="0" borderId="36" xfId="0" applyFont="1" applyBorder="1" applyAlignment="1">
      <alignment horizontal="left" vertical="center"/>
    </xf>
    <xf numFmtId="0" fontId="15" fillId="0" borderId="37" xfId="0" applyFont="1" applyBorder="1" applyAlignment="1">
      <alignment horizontal="left" vertical="center"/>
    </xf>
    <xf numFmtId="0" fontId="16" fillId="0" borderId="37" xfId="0" applyFont="1" applyBorder="1" applyAlignment="1">
      <alignment vertical="center"/>
    </xf>
    <xf numFmtId="0" fontId="16" fillId="3" borderId="37" xfId="0" applyFont="1" applyFill="1" applyBorder="1" applyAlignment="1">
      <alignment vertical="center"/>
    </xf>
    <xf numFmtId="0" fontId="16" fillId="0" borderId="37" xfId="0" applyFont="1" applyBorder="1" applyAlignment="1">
      <alignment vertical="center" wrapText="1"/>
    </xf>
    <xf numFmtId="42" fontId="16" fillId="8" borderId="38" xfId="1" applyNumberFormat="1" applyFont="1" applyFill="1" applyBorder="1" applyAlignment="1">
      <alignment vertical="center"/>
    </xf>
    <xf numFmtId="42" fontId="16" fillId="0" borderId="38" xfId="1" applyNumberFormat="1" applyFont="1" applyBorder="1"/>
    <xf numFmtId="0" fontId="0" fillId="0" borderId="48" xfId="0" applyBorder="1" applyAlignment="1">
      <alignment horizontal="left"/>
    </xf>
    <xf numFmtId="0" fontId="0" fillId="0" borderId="49" xfId="0" applyBorder="1" applyAlignment="1">
      <alignment horizontal="left"/>
    </xf>
    <xf numFmtId="0" fontId="0" fillId="0" borderId="49" xfId="0" applyBorder="1"/>
    <xf numFmtId="0" fontId="0" fillId="0" borderId="49" xfId="0" applyBorder="1" applyAlignment="1">
      <alignment wrapText="1"/>
    </xf>
    <xf numFmtId="0" fontId="1" fillId="0" borderId="36" xfId="0" applyFont="1" applyBorder="1" applyAlignment="1">
      <alignment horizontal="right" wrapText="1"/>
    </xf>
    <xf numFmtId="9" fontId="0" fillId="0" borderId="40" xfId="0" applyNumberFormat="1" applyBorder="1" applyAlignment="1">
      <alignment horizontal="right" wrapText="1"/>
    </xf>
    <xf numFmtId="42" fontId="7" fillId="0" borderId="38" xfId="1" applyNumberFormat="1" applyFont="1" applyBorder="1"/>
    <xf numFmtId="0" fontId="1" fillId="0" borderId="39" xfId="0" applyFont="1" applyBorder="1" applyAlignment="1">
      <alignment horizontal="right" wrapText="1"/>
    </xf>
    <xf numFmtId="42" fontId="7" fillId="0" borderId="41" xfId="1" applyNumberFormat="1" applyFont="1" applyBorder="1"/>
    <xf numFmtId="0" fontId="1" fillId="0" borderId="50" xfId="0" applyFont="1" applyBorder="1" applyAlignment="1">
      <alignment horizontal="right" wrapText="1"/>
    </xf>
    <xf numFmtId="9" fontId="0" fillId="0" borderId="51" xfId="0" applyNumberFormat="1" applyBorder="1" applyAlignment="1">
      <alignment wrapText="1"/>
    </xf>
    <xf numFmtId="0" fontId="1" fillId="0" borderId="45" xfId="0" applyFont="1" applyBorder="1" applyAlignment="1">
      <alignment horizontal="left" vertical="center"/>
    </xf>
    <xf numFmtId="0" fontId="1" fillId="0" borderId="37" xfId="0" applyFont="1" applyBorder="1" applyAlignment="1">
      <alignment horizontal="left" vertical="center"/>
    </xf>
    <xf numFmtId="0" fontId="0" fillId="0" borderId="37" xfId="0" applyBorder="1" applyAlignment="1">
      <alignment vertical="center"/>
    </xf>
    <xf numFmtId="0" fontId="0" fillId="4" borderId="37" xfId="0" applyFill="1" applyBorder="1" applyAlignment="1">
      <alignment vertical="center"/>
    </xf>
    <xf numFmtId="0" fontId="0" fillId="0" borderId="37" xfId="0" applyBorder="1" applyAlignment="1">
      <alignment vertical="center" wrapText="1"/>
    </xf>
    <xf numFmtId="42" fontId="0" fillId="0" borderId="46" xfId="1" applyNumberFormat="1" applyFont="1" applyBorder="1" applyAlignment="1">
      <alignment vertical="center"/>
    </xf>
    <xf numFmtId="0" fontId="0" fillId="0" borderId="45" xfId="0" applyBorder="1" applyAlignment="1">
      <alignment horizontal="left" vertical="center"/>
    </xf>
    <xf numFmtId="42" fontId="0" fillId="8" borderId="46" xfId="1" applyNumberFormat="1" applyFont="1" applyFill="1" applyBorder="1" applyAlignment="1">
      <alignment vertical="center"/>
    </xf>
    <xf numFmtId="0" fontId="0" fillId="3" borderId="37" xfId="0" applyFill="1" applyBorder="1" applyAlignment="1">
      <alignment vertical="center"/>
    </xf>
    <xf numFmtId="0" fontId="0" fillId="5" borderId="47" xfId="0" applyFill="1" applyBorder="1" applyAlignment="1">
      <alignment horizontal="left" vertical="center"/>
    </xf>
    <xf numFmtId="0" fontId="0" fillId="5" borderId="37" xfId="0" applyFill="1" applyBorder="1" applyAlignment="1">
      <alignment vertical="center" wrapText="1"/>
    </xf>
    <xf numFmtId="0" fontId="0" fillId="5" borderId="37" xfId="0" applyFill="1" applyBorder="1" applyAlignment="1">
      <alignment vertical="center"/>
    </xf>
    <xf numFmtId="42" fontId="0" fillId="5" borderId="46" xfId="1" applyNumberFormat="1" applyFont="1" applyFill="1" applyBorder="1" applyAlignment="1">
      <alignment vertical="center"/>
    </xf>
    <xf numFmtId="0" fontId="15" fillId="0" borderId="36" xfId="0" applyFont="1" applyBorder="1" applyAlignment="1">
      <alignment horizontal="left" vertical="center"/>
    </xf>
    <xf numFmtId="42" fontId="16" fillId="8" borderId="46" xfId="1" applyNumberFormat="1" applyFont="1" applyFill="1" applyBorder="1" applyAlignment="1">
      <alignment vertical="center"/>
    </xf>
    <xf numFmtId="0" fontId="15" fillId="0" borderId="45" xfId="0" applyFont="1" applyBorder="1" applyAlignment="1">
      <alignment horizontal="left" vertical="center"/>
    </xf>
    <xf numFmtId="0" fontId="17" fillId="0" borderId="37" xfId="0" applyFont="1" applyBorder="1" applyAlignment="1">
      <alignment horizontal="left" vertical="center"/>
    </xf>
    <xf numFmtId="0" fontId="17" fillId="0" borderId="52" xfId="0" applyFont="1" applyBorder="1" applyAlignment="1">
      <alignment horizontal="left" vertical="center" wrapText="1"/>
    </xf>
    <xf numFmtId="0" fontId="14" fillId="4" borderId="53" xfId="0" applyFont="1" applyFill="1" applyBorder="1"/>
    <xf numFmtId="0" fontId="14" fillId="3" borderId="53" xfId="0" applyFont="1" applyFill="1" applyBorder="1"/>
    <xf numFmtId="0" fontId="0" fillId="9" borderId="36" xfId="0" applyFill="1" applyBorder="1" applyAlignment="1">
      <alignment horizontal="left"/>
    </xf>
    <xf numFmtId="0" fontId="0" fillId="0" borderId="53" xfId="0" applyBorder="1"/>
    <xf numFmtId="0" fontId="0" fillId="4" borderId="53" xfId="0" applyFill="1" applyBorder="1"/>
    <xf numFmtId="0" fontId="0" fillId="0" borderId="53" xfId="0" applyBorder="1" applyAlignment="1">
      <alignment wrapText="1"/>
    </xf>
    <xf numFmtId="42" fontId="0" fillId="9" borderId="46" xfId="1" applyNumberFormat="1" applyFont="1" applyFill="1" applyBorder="1"/>
    <xf numFmtId="0" fontId="0" fillId="2" borderId="53" xfId="0" applyFill="1" applyBorder="1"/>
    <xf numFmtId="0" fontId="0" fillId="0" borderId="36" xfId="0" applyBorder="1" applyAlignment="1">
      <alignment horizontal="left"/>
    </xf>
    <xf numFmtId="42" fontId="7" fillId="0" borderId="54" xfId="1" applyNumberFormat="1" applyFont="1" applyBorder="1"/>
    <xf numFmtId="9" fontId="0" fillId="0" borderId="53" xfId="0" applyNumberFormat="1" applyBorder="1" applyAlignment="1">
      <alignment wrapText="1"/>
    </xf>
    <xf numFmtId="0" fontId="0" fillId="0" borderId="55" xfId="0" applyBorder="1" applyAlignment="1">
      <alignment wrapText="1"/>
    </xf>
    <xf numFmtId="9" fontId="0" fillId="0" borderId="56" xfId="0" applyNumberFormat="1" applyBorder="1" applyAlignment="1">
      <alignment wrapText="1"/>
    </xf>
    <xf numFmtId="0" fontId="14" fillId="2" borderId="53" xfId="0" applyFont="1" applyFill="1" applyBorder="1"/>
    <xf numFmtId="0" fontId="0" fillId="9" borderId="57" xfId="0" applyFill="1" applyBorder="1" applyAlignment="1">
      <alignment horizontal="left" vertical="center"/>
    </xf>
    <xf numFmtId="0" fontId="0" fillId="0" borderId="53" xfId="0" applyBorder="1" applyAlignment="1">
      <alignment vertical="center"/>
    </xf>
    <xf numFmtId="0" fontId="0" fillId="4" borderId="53" xfId="0" applyFill="1" applyBorder="1" applyAlignment="1">
      <alignment vertical="center"/>
    </xf>
    <xf numFmtId="0" fontId="0" fillId="0" borderId="53" xfId="0" applyBorder="1" applyAlignment="1">
      <alignment vertical="center" wrapText="1"/>
    </xf>
    <xf numFmtId="42" fontId="0" fillId="9" borderId="46" xfId="1" applyNumberFormat="1" applyFont="1" applyFill="1" applyBorder="1" applyAlignment="1">
      <alignment vertical="center"/>
    </xf>
    <xf numFmtId="0" fontId="0" fillId="0" borderId="57" xfId="0" applyBorder="1" applyAlignment="1">
      <alignment horizontal="left" vertical="center"/>
    </xf>
    <xf numFmtId="0" fontId="0" fillId="2" borderId="53" xfId="0" applyFill="1" applyBorder="1" applyAlignment="1">
      <alignment vertical="center"/>
    </xf>
    <xf numFmtId="0" fontId="0" fillId="3" borderId="53" xfId="0" applyFill="1" applyBorder="1" applyAlignment="1">
      <alignment vertical="center"/>
    </xf>
    <xf numFmtId="0" fontId="0" fillId="0" borderId="40" xfId="0" applyBorder="1" applyAlignment="1">
      <alignment wrapText="1"/>
    </xf>
    <xf numFmtId="0" fontId="0" fillId="0" borderId="57" xfId="0" applyBorder="1" applyAlignment="1">
      <alignment wrapText="1"/>
    </xf>
    <xf numFmtId="42" fontId="7" fillId="0" borderId="54" xfId="1" applyNumberFormat="1" applyFont="1" applyBorder="1" applyAlignment="1">
      <alignment horizontal="right"/>
    </xf>
    <xf numFmtId="0" fontId="1" fillId="0" borderId="55" xfId="0" applyFont="1" applyBorder="1" applyAlignment="1">
      <alignment wrapText="1"/>
    </xf>
    <xf numFmtId="0" fontId="0" fillId="0" borderId="56" xfId="0" applyBorder="1" applyAlignment="1">
      <alignment horizontal="right" wrapText="1"/>
    </xf>
  </cellXfs>
  <cellStyles count="2">
    <cellStyle name="Currency" xfId="1" builtinId="4"/>
    <cellStyle name="Normal" xfId="0" builtinId="0"/>
  </cellStyles>
  <dxfs count="0"/>
  <tableStyles count="0" defaultTableStyle="TableStyleMedium2" defaultPivotStyle="PivotStyleLight16"/>
  <colors>
    <mruColors>
      <color rgb="FFD88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BFF7-8147-8642-B71A-07814446B3B0}">
  <sheetPr>
    <pageSetUpPr fitToPage="1"/>
  </sheetPr>
  <dimension ref="A1:P170"/>
  <sheetViews>
    <sheetView tabSelected="1" view="pageBreakPreview" topLeftCell="C125" zoomScale="62" zoomScaleNormal="44" workbookViewId="0">
      <pane xSplit="3" topLeftCell="F1" activePane="topRight" state="frozen"/>
      <selection pane="topRight" activeCell="G15" sqref="G15"/>
      <selection activeCell="C2" sqref="C2"/>
    </sheetView>
  </sheetViews>
  <sheetFormatPr defaultColWidth="8.85546875" defaultRowHeight="15"/>
  <cols>
    <col min="1" max="1" width="11.42578125" customWidth="1"/>
    <col min="2" max="2" width="11.7109375" customWidth="1"/>
    <col min="3" max="3" width="21.7109375" style="2" customWidth="1"/>
    <col min="4" max="4" width="42.42578125" style="2" customWidth="1"/>
    <col min="5" max="5" width="55.140625" customWidth="1"/>
    <col min="6" max="6" width="24.85546875" customWidth="1"/>
    <col min="7" max="7" width="28" customWidth="1"/>
    <col min="8" max="8" width="75.42578125" customWidth="1"/>
    <col min="9" max="9" width="66.85546875" customWidth="1"/>
    <col min="10" max="10" width="61.28515625" customWidth="1"/>
    <col min="11" max="11" width="38.42578125" customWidth="1"/>
    <col min="12" max="12" width="6" customWidth="1"/>
    <col min="13" max="13" width="22.85546875" customWidth="1"/>
    <col min="14" max="14" width="16.42578125" customWidth="1"/>
    <col min="15" max="15" width="74.28515625" customWidth="1"/>
    <col min="16" max="16" width="31.28515625" customWidth="1"/>
  </cols>
  <sheetData>
    <row r="1" spans="1:15" ht="47.1">
      <c r="C1" s="202" t="s">
        <v>0</v>
      </c>
      <c r="D1" s="71"/>
      <c r="E1" s="72"/>
      <c r="F1" s="72"/>
      <c r="G1" s="72"/>
      <c r="H1" s="72"/>
      <c r="I1" s="72"/>
      <c r="J1" s="73"/>
      <c r="K1" s="74"/>
      <c r="O1" s="120"/>
    </row>
    <row r="2" spans="1:15" ht="27" customHeight="1">
      <c r="C2" s="166" t="s">
        <v>1</v>
      </c>
      <c r="D2" s="38"/>
      <c r="J2" s="1"/>
      <c r="K2" s="75"/>
      <c r="O2" s="120"/>
    </row>
    <row r="3" spans="1:15" ht="15.95" thickBot="1">
      <c r="C3" s="76"/>
      <c r="D3"/>
      <c r="K3" s="75"/>
      <c r="O3" s="120"/>
    </row>
    <row r="4" spans="1:15" ht="21.95" thickBot="1">
      <c r="C4" s="39" t="s">
        <v>2</v>
      </c>
      <c r="D4" s="40" t="s">
        <v>3</v>
      </c>
      <c r="E4" s="42"/>
      <c r="F4" s="41"/>
      <c r="G4" s="41"/>
      <c r="H4" s="42"/>
      <c r="I4" s="42"/>
      <c r="J4" s="43"/>
      <c r="K4" s="44"/>
      <c r="O4" s="87"/>
    </row>
    <row r="5" spans="1:15">
      <c r="A5" s="1"/>
      <c r="B5" s="1"/>
      <c r="C5" s="62" t="s">
        <v>4</v>
      </c>
      <c r="D5" s="244" t="s">
        <v>5</v>
      </c>
      <c r="E5" s="63" t="s">
        <v>6</v>
      </c>
      <c r="F5" s="63" t="s">
        <v>7</v>
      </c>
      <c r="G5" s="63" t="s">
        <v>8</v>
      </c>
      <c r="H5" s="63" t="s">
        <v>9</v>
      </c>
      <c r="I5" s="63" t="s">
        <v>10</v>
      </c>
      <c r="J5" s="63" t="s">
        <v>11</v>
      </c>
      <c r="K5" s="64" t="s">
        <v>12</v>
      </c>
      <c r="L5" s="1"/>
      <c r="O5" s="120"/>
    </row>
    <row r="6" spans="1:15" ht="15.95">
      <c r="C6" s="245" t="s">
        <v>13</v>
      </c>
      <c r="D6" s="246" t="s">
        <v>14</v>
      </c>
      <c r="E6" s="247" t="s">
        <v>15</v>
      </c>
      <c r="F6" s="248" t="s">
        <v>16</v>
      </c>
      <c r="G6" s="249" t="s">
        <v>17</v>
      </c>
      <c r="H6" s="247" t="s">
        <v>18</v>
      </c>
      <c r="I6" s="247" t="s">
        <v>19</v>
      </c>
      <c r="J6" s="247" t="s">
        <v>20</v>
      </c>
      <c r="K6" s="250">
        <v>0</v>
      </c>
      <c r="O6" s="121"/>
    </row>
    <row r="7" spans="1:15" ht="15.95">
      <c r="C7" s="251" t="s">
        <v>21</v>
      </c>
      <c r="D7" s="246" t="s">
        <v>22</v>
      </c>
      <c r="E7" s="247" t="s">
        <v>23</v>
      </c>
      <c r="F7" s="248" t="s">
        <v>16</v>
      </c>
      <c r="G7" s="249" t="s">
        <v>17</v>
      </c>
      <c r="H7" s="247" t="s">
        <v>24</v>
      </c>
      <c r="I7" s="247" t="s">
        <v>25</v>
      </c>
      <c r="J7" s="247" t="s">
        <v>20</v>
      </c>
      <c r="K7" s="250">
        <v>0</v>
      </c>
      <c r="O7" s="121"/>
    </row>
    <row r="8" spans="1:15" ht="15.95">
      <c r="C8" s="251" t="s">
        <v>21</v>
      </c>
      <c r="D8" s="246" t="s">
        <v>26</v>
      </c>
      <c r="E8" s="247" t="s">
        <v>27</v>
      </c>
      <c r="F8" s="248" t="s">
        <v>16</v>
      </c>
      <c r="G8" s="249" t="s">
        <v>17</v>
      </c>
      <c r="H8" s="247"/>
      <c r="I8" s="247" t="s">
        <v>28</v>
      </c>
      <c r="J8" s="247" t="s">
        <v>29</v>
      </c>
      <c r="K8" s="250">
        <v>0</v>
      </c>
      <c r="O8" s="121"/>
    </row>
    <row r="9" spans="1:15" ht="15.95">
      <c r="C9" s="251" t="s">
        <v>21</v>
      </c>
      <c r="D9" s="246" t="s">
        <v>21</v>
      </c>
      <c r="E9" s="247" t="s">
        <v>30</v>
      </c>
      <c r="F9" s="248" t="s">
        <v>16</v>
      </c>
      <c r="G9" s="249" t="s">
        <v>31</v>
      </c>
      <c r="H9" s="247" t="s">
        <v>32</v>
      </c>
      <c r="I9" s="247" t="s">
        <v>33</v>
      </c>
      <c r="J9" s="247" t="s">
        <v>34</v>
      </c>
      <c r="K9" s="250">
        <v>0</v>
      </c>
      <c r="O9" s="121"/>
    </row>
    <row r="10" spans="1:15" ht="15.95">
      <c r="C10" s="251" t="s">
        <v>21</v>
      </c>
      <c r="D10" s="246" t="s">
        <v>35</v>
      </c>
      <c r="E10" s="247" t="s">
        <v>36</v>
      </c>
      <c r="F10" s="248" t="s">
        <v>16</v>
      </c>
      <c r="G10" s="249" t="s">
        <v>37</v>
      </c>
      <c r="H10" s="247" t="s">
        <v>32</v>
      </c>
      <c r="I10" s="247" t="s">
        <v>38</v>
      </c>
      <c r="J10" s="247" t="s">
        <v>34</v>
      </c>
      <c r="K10" s="250">
        <v>0</v>
      </c>
      <c r="O10" s="121"/>
    </row>
    <row r="11" spans="1:15" ht="15.95">
      <c r="C11" s="251" t="s">
        <v>21</v>
      </c>
      <c r="D11" s="246" t="s">
        <v>21</v>
      </c>
      <c r="E11" s="247" t="s">
        <v>39</v>
      </c>
      <c r="F11" s="248" t="s">
        <v>16</v>
      </c>
      <c r="G11" s="249" t="s">
        <v>37</v>
      </c>
      <c r="H11" s="247" t="s">
        <v>32</v>
      </c>
      <c r="I11" s="247" t="s">
        <v>38</v>
      </c>
      <c r="J11" s="247" t="s">
        <v>34</v>
      </c>
      <c r="K11" s="250">
        <v>0</v>
      </c>
      <c r="O11" s="121"/>
    </row>
    <row r="12" spans="1:15" ht="15.95">
      <c r="C12" s="251" t="s">
        <v>21</v>
      </c>
      <c r="D12" s="246" t="s">
        <v>21</v>
      </c>
      <c r="E12" s="247" t="s">
        <v>40</v>
      </c>
      <c r="F12" s="248" t="s">
        <v>16</v>
      </c>
      <c r="G12" s="249" t="s">
        <v>31</v>
      </c>
      <c r="H12" s="247" t="s">
        <v>32</v>
      </c>
      <c r="I12" s="247" t="s">
        <v>41</v>
      </c>
      <c r="J12" s="247" t="s">
        <v>34</v>
      </c>
      <c r="K12" s="250">
        <v>0</v>
      </c>
      <c r="O12" s="121"/>
    </row>
    <row r="13" spans="1:15" ht="15.95">
      <c r="C13" s="251" t="s">
        <v>21</v>
      </c>
      <c r="D13" s="246" t="s">
        <v>21</v>
      </c>
      <c r="E13" s="247" t="s">
        <v>42</v>
      </c>
      <c r="F13" s="252" t="s">
        <v>43</v>
      </c>
      <c r="G13" s="249" t="s">
        <v>31</v>
      </c>
      <c r="H13" s="247" t="s">
        <v>44</v>
      </c>
      <c r="I13" s="247" t="s">
        <v>38</v>
      </c>
      <c r="J13" s="247" t="s">
        <v>45</v>
      </c>
      <c r="K13" s="253">
        <v>50000</v>
      </c>
      <c r="O13" s="121"/>
    </row>
    <row r="14" spans="1:15" ht="15.95">
      <c r="C14" s="251" t="s">
        <v>21</v>
      </c>
      <c r="D14" s="246" t="s">
        <v>21</v>
      </c>
      <c r="E14" s="247" t="s">
        <v>46</v>
      </c>
      <c r="F14" s="248" t="s">
        <v>16</v>
      </c>
      <c r="G14" s="249" t="s">
        <v>31</v>
      </c>
      <c r="H14" s="254"/>
      <c r="I14" s="247" t="s">
        <v>38</v>
      </c>
      <c r="J14" s="247" t="s">
        <v>34</v>
      </c>
      <c r="K14" s="250">
        <v>0</v>
      </c>
      <c r="O14" s="121"/>
    </row>
    <row r="15" spans="1:15" ht="15.95">
      <c r="C15" s="251" t="s">
        <v>21</v>
      </c>
      <c r="D15" s="246" t="s">
        <v>21</v>
      </c>
      <c r="E15" s="247" t="s">
        <v>47</v>
      </c>
      <c r="F15" s="248" t="s">
        <v>16</v>
      </c>
      <c r="G15" s="249" t="s">
        <v>31</v>
      </c>
      <c r="H15" s="254" t="s">
        <v>32</v>
      </c>
      <c r="I15" s="247" t="s">
        <v>48</v>
      </c>
      <c r="J15" s="247" t="s">
        <v>49</v>
      </c>
      <c r="K15" s="253">
        <v>100000</v>
      </c>
      <c r="O15" s="121"/>
    </row>
    <row r="16" spans="1:15" ht="15.95">
      <c r="C16" s="251" t="s">
        <v>21</v>
      </c>
      <c r="D16" s="246" t="s">
        <v>50</v>
      </c>
      <c r="E16" s="247" t="s">
        <v>51</v>
      </c>
      <c r="F16" s="248" t="s">
        <v>16</v>
      </c>
      <c r="G16" s="249" t="s">
        <v>52</v>
      </c>
      <c r="H16" s="249"/>
      <c r="I16" s="255" t="s">
        <v>53</v>
      </c>
      <c r="J16" s="255" t="s">
        <v>20</v>
      </c>
      <c r="K16" s="59">
        <v>0</v>
      </c>
      <c r="O16" s="121"/>
    </row>
    <row r="17" spans="3:15" ht="15.95">
      <c r="C17" s="251" t="s">
        <v>21</v>
      </c>
      <c r="D17" s="246" t="s">
        <v>54</v>
      </c>
      <c r="E17" s="247" t="s">
        <v>55</v>
      </c>
      <c r="F17" s="252" t="s">
        <v>16</v>
      </c>
      <c r="G17" s="249" t="s">
        <v>31</v>
      </c>
      <c r="H17" s="247"/>
      <c r="I17" s="247" t="s">
        <v>56</v>
      </c>
      <c r="J17" s="247" t="s">
        <v>57</v>
      </c>
      <c r="K17" s="253">
        <v>154375</v>
      </c>
      <c r="O17" s="121"/>
    </row>
    <row r="18" spans="3:15" ht="15.95">
      <c r="C18" s="251" t="s">
        <v>21</v>
      </c>
      <c r="D18" s="246" t="s">
        <v>21</v>
      </c>
      <c r="E18" s="247" t="s">
        <v>58</v>
      </c>
      <c r="F18" s="252" t="s">
        <v>16</v>
      </c>
      <c r="G18" s="249" t="s">
        <v>52</v>
      </c>
      <c r="H18" s="247"/>
      <c r="I18" s="247" t="s">
        <v>59</v>
      </c>
      <c r="J18" s="247" t="s">
        <v>60</v>
      </c>
      <c r="K18" s="250">
        <v>0</v>
      </c>
      <c r="O18" s="121"/>
    </row>
    <row r="19" spans="3:15" ht="15.95">
      <c r="C19" s="251" t="s">
        <v>21</v>
      </c>
      <c r="D19" s="246" t="s">
        <v>21</v>
      </c>
      <c r="E19" s="247" t="s">
        <v>61</v>
      </c>
      <c r="F19" s="252" t="s">
        <v>16</v>
      </c>
      <c r="G19" s="249" t="s">
        <v>31</v>
      </c>
      <c r="H19" s="247"/>
      <c r="I19" s="247" t="s">
        <v>62</v>
      </c>
      <c r="J19" s="247" t="s">
        <v>63</v>
      </c>
      <c r="K19" s="250">
        <v>21000</v>
      </c>
      <c r="O19" s="121"/>
    </row>
    <row r="20" spans="3:15" ht="15.95">
      <c r="C20" s="251" t="s">
        <v>21</v>
      </c>
      <c r="D20" s="246" t="s">
        <v>21</v>
      </c>
      <c r="E20" s="247" t="s">
        <v>64</v>
      </c>
      <c r="F20" s="252" t="s">
        <v>43</v>
      </c>
      <c r="G20" s="249" t="s">
        <v>52</v>
      </c>
      <c r="H20" s="247"/>
      <c r="I20" s="247" t="s">
        <v>65</v>
      </c>
      <c r="J20" s="247" t="s">
        <v>66</v>
      </c>
      <c r="K20" s="250">
        <v>8000</v>
      </c>
      <c r="O20" s="121"/>
    </row>
    <row r="21" spans="3:15" ht="15.95">
      <c r="C21" s="251" t="s">
        <v>21</v>
      </c>
      <c r="D21" s="246" t="s">
        <v>21</v>
      </c>
      <c r="E21" s="247" t="s">
        <v>67</v>
      </c>
      <c r="F21" s="252" t="s">
        <v>16</v>
      </c>
      <c r="G21" s="249" t="s">
        <v>31</v>
      </c>
      <c r="H21" s="247"/>
      <c r="I21" s="247" t="s">
        <v>68</v>
      </c>
      <c r="J21" s="247" t="s">
        <v>69</v>
      </c>
      <c r="K21" s="250">
        <v>15000</v>
      </c>
      <c r="O21" s="121"/>
    </row>
    <row r="22" spans="3:15" ht="17.100000000000001" customHeight="1">
      <c r="C22" s="251" t="s">
        <v>21</v>
      </c>
      <c r="D22" s="246" t="s">
        <v>70</v>
      </c>
      <c r="E22" s="247" t="s">
        <v>71</v>
      </c>
      <c r="F22" s="252" t="s">
        <v>16</v>
      </c>
      <c r="G22" s="249" t="s">
        <v>31</v>
      </c>
      <c r="H22" s="249"/>
      <c r="I22" s="249"/>
      <c r="J22" s="247" t="s">
        <v>29</v>
      </c>
      <c r="K22" s="250">
        <v>0</v>
      </c>
      <c r="O22" s="121"/>
    </row>
    <row r="23" spans="3:15" ht="17.100000000000001" customHeight="1">
      <c r="C23" s="251" t="s">
        <v>21</v>
      </c>
      <c r="D23" s="246" t="s">
        <v>21</v>
      </c>
      <c r="E23" s="247" t="s">
        <v>72</v>
      </c>
      <c r="F23" s="248" t="s">
        <v>16</v>
      </c>
      <c r="G23" s="249" t="s">
        <v>31</v>
      </c>
      <c r="H23" s="249"/>
      <c r="I23" s="249"/>
      <c r="J23" s="254" t="s">
        <v>20</v>
      </c>
      <c r="K23" s="250">
        <v>0</v>
      </c>
      <c r="O23" s="121"/>
    </row>
    <row r="24" spans="3:15" ht="17.100000000000001" customHeight="1">
      <c r="C24" s="251" t="s">
        <v>21</v>
      </c>
      <c r="D24" s="246" t="s">
        <v>21</v>
      </c>
      <c r="E24" s="247" t="s">
        <v>73</v>
      </c>
      <c r="F24" s="248" t="s">
        <v>16</v>
      </c>
      <c r="G24" s="249" t="s">
        <v>31</v>
      </c>
      <c r="H24" s="249"/>
      <c r="I24" s="249"/>
      <c r="J24" s="247" t="s">
        <v>29</v>
      </c>
      <c r="K24" s="250">
        <v>0</v>
      </c>
      <c r="O24" s="121"/>
    </row>
    <row r="25" spans="3:15" ht="15.95">
      <c r="C25" s="251" t="s">
        <v>21</v>
      </c>
      <c r="D25" s="246" t="s">
        <v>74</v>
      </c>
      <c r="E25" s="247" t="s">
        <v>75</v>
      </c>
      <c r="F25" s="248" t="s">
        <v>16</v>
      </c>
      <c r="G25" s="249" t="s">
        <v>31</v>
      </c>
      <c r="H25" s="249"/>
      <c r="I25" s="249"/>
      <c r="J25" s="254" t="s">
        <v>20</v>
      </c>
      <c r="K25" s="250">
        <v>0</v>
      </c>
      <c r="O25" s="121"/>
    </row>
    <row r="26" spans="3:15" ht="15.95">
      <c r="C26" s="251"/>
      <c r="D26" s="246"/>
      <c r="E26" s="247" t="s">
        <v>76</v>
      </c>
      <c r="F26" s="248" t="s">
        <v>16</v>
      </c>
      <c r="G26" s="249" t="s">
        <v>77</v>
      </c>
      <c r="H26" s="249" t="s">
        <v>78</v>
      </c>
      <c r="I26" s="249" t="s">
        <v>79</v>
      </c>
      <c r="J26" s="254" t="s">
        <v>20</v>
      </c>
      <c r="K26" s="250">
        <v>0</v>
      </c>
      <c r="O26" s="121"/>
    </row>
    <row r="27" spans="3:15" ht="15.95">
      <c r="C27" s="251" t="s">
        <v>21</v>
      </c>
      <c r="D27" s="246" t="s">
        <v>80</v>
      </c>
      <c r="E27" s="247" t="s">
        <v>81</v>
      </c>
      <c r="F27" s="248" t="s">
        <v>16</v>
      </c>
      <c r="G27" s="249" t="s">
        <v>17</v>
      </c>
      <c r="H27" s="249" t="s">
        <v>82</v>
      </c>
      <c r="I27" s="249"/>
      <c r="J27" s="254" t="s">
        <v>20</v>
      </c>
      <c r="K27" s="59">
        <v>0</v>
      </c>
      <c r="O27" s="121"/>
    </row>
    <row r="28" spans="3:15" ht="15.95">
      <c r="C28" s="251"/>
      <c r="D28" s="246"/>
      <c r="E28" s="247" t="s">
        <v>83</v>
      </c>
      <c r="F28" s="248" t="s">
        <v>84</v>
      </c>
      <c r="G28" s="249" t="s">
        <v>17</v>
      </c>
      <c r="H28" s="249" t="s">
        <v>85</v>
      </c>
      <c r="I28" s="249"/>
      <c r="J28" s="247" t="s">
        <v>20</v>
      </c>
      <c r="K28" s="59">
        <v>0</v>
      </c>
      <c r="O28" s="121"/>
    </row>
    <row r="29" spans="3:15" ht="14.1" customHeight="1">
      <c r="C29" s="251" t="s">
        <v>21</v>
      </c>
      <c r="D29" s="246" t="s">
        <v>21</v>
      </c>
      <c r="E29" s="247" t="s">
        <v>86</v>
      </c>
      <c r="F29" s="248" t="s">
        <v>84</v>
      </c>
      <c r="G29" s="249" t="s">
        <v>17</v>
      </c>
      <c r="H29" s="249" t="s">
        <v>87</v>
      </c>
      <c r="I29" s="249"/>
      <c r="J29" s="255" t="s">
        <v>20</v>
      </c>
      <c r="K29" s="59">
        <v>0</v>
      </c>
      <c r="O29" s="121"/>
    </row>
    <row r="30" spans="3:15" ht="15" customHeight="1">
      <c r="C30" s="251" t="s">
        <v>21</v>
      </c>
      <c r="D30" s="246" t="s">
        <v>21</v>
      </c>
      <c r="E30" s="247" t="s">
        <v>88</v>
      </c>
      <c r="F30" s="248" t="s">
        <v>84</v>
      </c>
      <c r="G30" s="249" t="s">
        <v>31</v>
      </c>
      <c r="H30" s="249" t="s">
        <v>89</v>
      </c>
      <c r="I30" s="249"/>
      <c r="J30" s="247" t="s">
        <v>20</v>
      </c>
      <c r="K30" s="59">
        <v>0</v>
      </c>
      <c r="O30" s="121"/>
    </row>
    <row r="31" spans="3:15" ht="15" customHeight="1">
      <c r="C31" s="251" t="s">
        <v>21</v>
      </c>
      <c r="D31" s="246" t="s">
        <v>21</v>
      </c>
      <c r="E31" s="247" t="s">
        <v>90</v>
      </c>
      <c r="F31" s="248" t="s">
        <v>84</v>
      </c>
      <c r="G31" s="249" t="s">
        <v>31</v>
      </c>
      <c r="H31" s="249" t="s">
        <v>91</v>
      </c>
      <c r="I31" s="249"/>
      <c r="J31" s="247" t="s">
        <v>20</v>
      </c>
      <c r="K31" s="59">
        <v>0</v>
      </c>
      <c r="O31" s="121"/>
    </row>
    <row r="32" spans="3:15" ht="15" customHeight="1">
      <c r="C32" s="251" t="s">
        <v>21</v>
      </c>
      <c r="D32" s="246" t="s">
        <v>92</v>
      </c>
      <c r="E32" s="247" t="s">
        <v>93</v>
      </c>
      <c r="F32" s="252" t="s">
        <v>94</v>
      </c>
      <c r="G32" s="249" t="s">
        <v>95</v>
      </c>
      <c r="H32" s="249"/>
      <c r="I32" s="249" t="s">
        <v>96</v>
      </c>
      <c r="J32" s="247" t="s">
        <v>97</v>
      </c>
      <c r="K32" s="111">
        <v>25000</v>
      </c>
      <c r="O32" s="121"/>
    </row>
    <row r="33" spans="3:15" ht="15" customHeight="1">
      <c r="C33" s="251" t="s">
        <v>21</v>
      </c>
      <c r="D33" s="246" t="s">
        <v>21</v>
      </c>
      <c r="E33" s="247" t="s">
        <v>98</v>
      </c>
      <c r="F33" s="252" t="s">
        <v>43</v>
      </c>
      <c r="G33" s="249" t="s">
        <v>31</v>
      </c>
      <c r="H33" s="249" t="s">
        <v>99</v>
      </c>
      <c r="I33" s="249" t="s">
        <v>100</v>
      </c>
      <c r="J33" s="247" t="s">
        <v>101</v>
      </c>
      <c r="K33" s="111">
        <v>45000</v>
      </c>
      <c r="O33" s="121"/>
    </row>
    <row r="34" spans="3:15" ht="15" customHeight="1">
      <c r="C34" s="251" t="s">
        <v>21</v>
      </c>
      <c r="D34" s="246" t="s">
        <v>102</v>
      </c>
      <c r="E34" s="247" t="s">
        <v>103</v>
      </c>
      <c r="F34" s="252" t="s">
        <v>104</v>
      </c>
      <c r="G34" s="249" t="s">
        <v>52</v>
      </c>
      <c r="H34" s="249"/>
      <c r="I34" s="249" t="s">
        <v>105</v>
      </c>
      <c r="J34" s="247" t="s">
        <v>97</v>
      </c>
      <c r="K34" s="111">
        <v>3000</v>
      </c>
      <c r="O34" s="121"/>
    </row>
    <row r="35" spans="3:15" ht="15" customHeight="1">
      <c r="C35" s="251" t="s">
        <v>21</v>
      </c>
      <c r="D35" s="246" t="s">
        <v>106</v>
      </c>
      <c r="E35" s="247" t="s">
        <v>107</v>
      </c>
      <c r="F35" s="252" t="s">
        <v>104</v>
      </c>
      <c r="G35" s="249" t="s">
        <v>52</v>
      </c>
      <c r="H35" s="249"/>
      <c r="I35" s="249" t="s">
        <v>105</v>
      </c>
      <c r="J35" s="247" t="s">
        <v>97</v>
      </c>
      <c r="K35" s="111">
        <v>3000</v>
      </c>
      <c r="O35" s="121"/>
    </row>
    <row r="36" spans="3:15" ht="15" customHeight="1">
      <c r="C36" s="251" t="s">
        <v>21</v>
      </c>
      <c r="D36" s="246" t="s">
        <v>108</v>
      </c>
      <c r="E36" s="247" t="s">
        <v>109</v>
      </c>
      <c r="F36" s="252" t="s">
        <v>104</v>
      </c>
      <c r="G36" s="249" t="s">
        <v>52</v>
      </c>
      <c r="H36" s="249"/>
      <c r="I36" s="249" t="s">
        <v>96</v>
      </c>
      <c r="J36" s="255" t="s">
        <v>97</v>
      </c>
      <c r="K36" s="111">
        <v>25000</v>
      </c>
      <c r="O36" s="121"/>
    </row>
    <row r="37" spans="3:15" ht="8.1" customHeight="1">
      <c r="C37" s="256"/>
      <c r="D37" s="65"/>
      <c r="E37" s="66"/>
      <c r="F37" s="66"/>
      <c r="G37" s="67"/>
      <c r="H37" s="67"/>
      <c r="I37" s="67"/>
      <c r="J37" s="257"/>
      <c r="K37" s="258"/>
      <c r="O37" s="121"/>
    </row>
    <row r="38" spans="3:15" s="68" customFormat="1" ht="15" customHeight="1">
      <c r="C38" s="259" t="s">
        <v>110</v>
      </c>
      <c r="D38" s="260" t="s">
        <v>111</v>
      </c>
      <c r="E38" s="261" t="s">
        <v>112</v>
      </c>
      <c r="F38" s="262" t="s">
        <v>113</v>
      </c>
      <c r="G38" s="261" t="s">
        <v>113</v>
      </c>
      <c r="H38" s="263" t="s">
        <v>114</v>
      </c>
      <c r="I38" s="263" t="s">
        <v>115</v>
      </c>
      <c r="J38" s="261" t="s">
        <v>116</v>
      </c>
      <c r="K38" s="264">
        <v>40000</v>
      </c>
      <c r="O38" s="122"/>
    </row>
    <row r="39" spans="3:15" s="68" customFormat="1" ht="15" customHeight="1">
      <c r="C39" s="265" t="s">
        <v>21</v>
      </c>
      <c r="D39" s="260" t="s">
        <v>117</v>
      </c>
      <c r="E39" s="261" t="s">
        <v>118</v>
      </c>
      <c r="F39" s="262" t="s">
        <v>113</v>
      </c>
      <c r="G39" s="261" t="s">
        <v>113</v>
      </c>
      <c r="H39" s="263" t="s">
        <v>119</v>
      </c>
      <c r="I39" s="263" t="s">
        <v>120</v>
      </c>
      <c r="J39" s="261" t="s">
        <v>121</v>
      </c>
      <c r="K39" s="264">
        <v>15000</v>
      </c>
      <c r="O39" s="122"/>
    </row>
    <row r="40" spans="3:15" s="78" customFormat="1" ht="15.95" customHeight="1">
      <c r="C40" s="266" t="s">
        <v>21</v>
      </c>
      <c r="D40" s="267" t="s">
        <v>122</v>
      </c>
      <c r="E40" s="268" t="s">
        <v>123</v>
      </c>
      <c r="F40" s="269" t="s">
        <v>113</v>
      </c>
      <c r="G40" s="268" t="s">
        <v>113</v>
      </c>
      <c r="H40" s="270" t="s">
        <v>124</v>
      </c>
      <c r="I40" s="270" t="s">
        <v>125</v>
      </c>
      <c r="J40" s="268" t="s">
        <v>126</v>
      </c>
      <c r="K40" s="271">
        <v>35000</v>
      </c>
      <c r="O40" s="123"/>
    </row>
    <row r="41" spans="3:15" s="68" customFormat="1" ht="15" customHeight="1">
      <c r="C41" s="265" t="s">
        <v>21</v>
      </c>
      <c r="D41" s="260"/>
      <c r="E41" s="261"/>
      <c r="F41" s="262" t="s">
        <v>113</v>
      </c>
      <c r="G41" s="261"/>
      <c r="H41" s="263"/>
      <c r="I41" s="263"/>
      <c r="J41" s="261"/>
      <c r="K41" s="272"/>
      <c r="O41" s="122"/>
    </row>
    <row r="42" spans="3:15" ht="23.1" thickBot="1">
      <c r="C42" s="273"/>
      <c r="D42" s="274"/>
      <c r="E42" s="275"/>
      <c r="F42" s="275"/>
      <c r="G42" s="275"/>
      <c r="H42" s="276"/>
      <c r="I42" s="276"/>
      <c r="J42" s="116" t="s">
        <v>127</v>
      </c>
      <c r="K42" s="118">
        <f>SUM(K6:K41)</f>
        <v>539375</v>
      </c>
      <c r="O42" s="124"/>
    </row>
    <row r="43" spans="3:15" ht="15.95">
      <c r="C43" s="217" t="s">
        <v>128</v>
      </c>
      <c r="D43" s="218"/>
      <c r="E43" s="218"/>
      <c r="F43" s="218"/>
      <c r="G43" s="218"/>
      <c r="H43" s="219"/>
      <c r="I43" s="90" t="s">
        <v>129</v>
      </c>
      <c r="J43" s="32">
        <v>0.18</v>
      </c>
      <c r="K43" s="57">
        <f>SUM(J43)*(K42)</f>
        <v>97087.5</v>
      </c>
      <c r="O43" s="82"/>
    </row>
    <row r="44" spans="3:15" ht="6" customHeight="1">
      <c r="C44" s="23"/>
      <c r="D44" s="60"/>
      <c r="E44" s="24"/>
      <c r="F44" s="24"/>
      <c r="G44" s="24"/>
      <c r="H44" s="25"/>
      <c r="I44" s="277"/>
      <c r="J44" s="278"/>
      <c r="K44" s="279"/>
      <c r="O44" s="84"/>
    </row>
    <row r="45" spans="3:15" ht="15.95">
      <c r="C45" s="23"/>
      <c r="D45" s="60"/>
      <c r="E45" s="24"/>
      <c r="F45" s="24"/>
      <c r="G45" s="24"/>
      <c r="H45" s="25"/>
      <c r="I45" s="277" t="s">
        <v>130</v>
      </c>
      <c r="J45" s="150">
        <v>0.11</v>
      </c>
      <c r="K45" s="112">
        <f>SUM(K42)*0.11</f>
        <v>59331.25</v>
      </c>
      <c r="O45" s="82"/>
    </row>
    <row r="46" spans="3:15" ht="6" customHeight="1">
      <c r="C46" s="23"/>
      <c r="D46" s="60"/>
      <c r="E46" s="24"/>
      <c r="F46" s="24"/>
      <c r="G46" s="24"/>
      <c r="H46" s="25"/>
      <c r="I46" s="280"/>
      <c r="J46" s="278"/>
      <c r="K46" s="281"/>
      <c r="O46" s="84"/>
    </row>
    <row r="47" spans="3:15" ht="17.100000000000001" customHeight="1" thickBot="1">
      <c r="C47" s="26"/>
      <c r="D47" s="61"/>
      <c r="E47" s="27"/>
      <c r="F47" s="27"/>
      <c r="G47" s="27"/>
      <c r="H47" s="28"/>
      <c r="I47" s="282" t="s">
        <v>131</v>
      </c>
      <c r="J47" s="283">
        <v>0.2</v>
      </c>
      <c r="K47" s="113">
        <f>SUM(K42)*0.2</f>
        <v>107875</v>
      </c>
      <c r="O47" s="82"/>
    </row>
    <row r="48" spans="3:15" s="36" customFormat="1" ht="54" customHeight="1" thickBot="1">
      <c r="C48" s="35"/>
      <c r="D48" s="35"/>
      <c r="H48" s="37"/>
      <c r="I48" s="37"/>
      <c r="J48" s="92" t="s">
        <v>132</v>
      </c>
      <c r="K48" s="93">
        <f>SUM(K42:K47)</f>
        <v>803668.75</v>
      </c>
      <c r="O48" s="105"/>
    </row>
    <row r="49" spans="1:15" ht="18.95">
      <c r="H49" s="7"/>
      <c r="I49" s="7"/>
      <c r="J49" s="46"/>
      <c r="K49" s="47"/>
      <c r="O49" s="125"/>
    </row>
    <row r="50" spans="1:15" ht="20.100000000000001" thickBot="1">
      <c r="H50" s="7"/>
      <c r="I50" s="7"/>
      <c r="J50" s="48"/>
      <c r="K50" s="49"/>
      <c r="O50" s="125"/>
    </row>
    <row r="51" spans="1:15" ht="23.1" thickTop="1" thickBot="1">
      <c r="C51" s="14" t="s">
        <v>133</v>
      </c>
      <c r="D51" s="15" t="s">
        <v>134</v>
      </c>
      <c r="E51" s="15"/>
      <c r="F51" s="13"/>
      <c r="G51" s="13"/>
      <c r="H51" s="12"/>
      <c r="I51" s="12"/>
      <c r="J51" s="16"/>
      <c r="K51" s="17"/>
      <c r="L51" s="9"/>
      <c r="O51" s="87"/>
    </row>
    <row r="52" spans="1:15">
      <c r="A52" s="1"/>
      <c r="B52" s="1"/>
      <c r="C52" s="62" t="s">
        <v>4</v>
      </c>
      <c r="D52" s="77" t="s">
        <v>5</v>
      </c>
      <c r="E52" s="63" t="s">
        <v>6</v>
      </c>
      <c r="F52" s="63" t="s">
        <v>7</v>
      </c>
      <c r="G52" s="63" t="s">
        <v>8</v>
      </c>
      <c r="H52" s="63" t="s">
        <v>9</v>
      </c>
      <c r="I52" s="63" t="s">
        <v>10</v>
      </c>
      <c r="J52" s="63" t="s">
        <v>11</v>
      </c>
      <c r="K52" s="64" t="s">
        <v>12</v>
      </c>
      <c r="L52" s="1"/>
      <c r="O52" s="120"/>
    </row>
    <row r="53" spans="1:15" s="36" customFormat="1" ht="15.95">
      <c r="C53" s="284" t="s">
        <v>135</v>
      </c>
      <c r="D53" s="285" t="s">
        <v>14</v>
      </c>
      <c r="E53" s="286" t="s">
        <v>136</v>
      </c>
      <c r="F53" s="287" t="s">
        <v>16</v>
      </c>
      <c r="G53" s="288" t="s">
        <v>137</v>
      </c>
      <c r="H53" s="286" t="s">
        <v>138</v>
      </c>
      <c r="I53" s="286" t="s">
        <v>19</v>
      </c>
      <c r="J53" s="286" t="s">
        <v>20</v>
      </c>
      <c r="K53" s="289">
        <v>0</v>
      </c>
      <c r="O53" s="126"/>
    </row>
    <row r="54" spans="1:15" s="36" customFormat="1" ht="15.95">
      <c r="C54" s="290" t="s">
        <v>21</v>
      </c>
      <c r="D54" s="285" t="s">
        <v>22</v>
      </c>
      <c r="E54" s="286" t="s">
        <v>139</v>
      </c>
      <c r="F54" s="287" t="s">
        <v>16</v>
      </c>
      <c r="G54" s="288" t="s">
        <v>140</v>
      </c>
      <c r="H54" s="288" t="s">
        <v>141</v>
      </c>
      <c r="I54" s="286" t="s">
        <v>142</v>
      </c>
      <c r="J54" s="286" t="s">
        <v>20</v>
      </c>
      <c r="K54" s="289">
        <v>0</v>
      </c>
      <c r="O54" s="126"/>
    </row>
    <row r="55" spans="1:15" s="36" customFormat="1" ht="15.95">
      <c r="C55" s="290" t="s">
        <v>21</v>
      </c>
      <c r="D55" s="285" t="s">
        <v>26</v>
      </c>
      <c r="E55" s="286" t="s">
        <v>143</v>
      </c>
      <c r="F55" s="287" t="s">
        <v>16</v>
      </c>
      <c r="G55" s="288" t="s">
        <v>31</v>
      </c>
      <c r="H55" s="286" t="s">
        <v>144</v>
      </c>
      <c r="I55" s="286" t="s">
        <v>145</v>
      </c>
      <c r="J55" s="286" t="s">
        <v>20</v>
      </c>
      <c r="K55" s="289">
        <v>0</v>
      </c>
      <c r="O55" s="126"/>
    </row>
    <row r="56" spans="1:15" s="36" customFormat="1" ht="15.95">
      <c r="C56" s="290" t="s">
        <v>21</v>
      </c>
      <c r="D56" s="285" t="s">
        <v>35</v>
      </c>
      <c r="E56" s="286" t="s">
        <v>146</v>
      </c>
      <c r="F56" s="287" t="s">
        <v>16</v>
      </c>
      <c r="G56" s="249" t="s">
        <v>52</v>
      </c>
      <c r="H56" s="288" t="s">
        <v>147</v>
      </c>
      <c r="I56" s="286" t="s">
        <v>148</v>
      </c>
      <c r="J56" s="288" t="s">
        <v>149</v>
      </c>
      <c r="K56" s="291">
        <v>15000</v>
      </c>
      <c r="O56" s="126"/>
    </row>
    <row r="57" spans="1:15" s="36" customFormat="1" ht="15.95">
      <c r="C57" s="290" t="s">
        <v>21</v>
      </c>
      <c r="D57" s="285" t="s">
        <v>21</v>
      </c>
      <c r="E57" s="286" t="s">
        <v>150</v>
      </c>
      <c r="F57" s="292" t="s">
        <v>151</v>
      </c>
      <c r="G57" s="249" t="s">
        <v>52</v>
      </c>
      <c r="H57" s="286" t="s">
        <v>152</v>
      </c>
      <c r="I57" s="286" t="s">
        <v>153</v>
      </c>
      <c r="J57" s="286" t="s">
        <v>154</v>
      </c>
      <c r="K57" s="291">
        <v>3000</v>
      </c>
      <c r="O57" s="126"/>
    </row>
    <row r="58" spans="1:15" s="36" customFormat="1">
      <c r="C58" s="290" t="s">
        <v>21</v>
      </c>
      <c r="D58" s="285" t="s">
        <v>50</v>
      </c>
      <c r="E58" s="286" t="s">
        <v>113</v>
      </c>
      <c r="F58" s="287"/>
      <c r="G58" s="288"/>
      <c r="H58" s="288"/>
      <c r="I58" s="288"/>
      <c r="J58" s="286" t="s">
        <v>20</v>
      </c>
      <c r="K58" s="289">
        <v>0</v>
      </c>
      <c r="O58" s="126"/>
    </row>
    <row r="59" spans="1:15" s="36" customFormat="1" ht="15.95">
      <c r="C59" s="290" t="s">
        <v>21</v>
      </c>
      <c r="D59" s="285" t="s">
        <v>54</v>
      </c>
      <c r="E59" s="286" t="s">
        <v>55</v>
      </c>
      <c r="F59" s="292" t="s">
        <v>43</v>
      </c>
      <c r="G59" s="288" t="s">
        <v>31</v>
      </c>
      <c r="H59" s="288"/>
      <c r="I59" s="286" t="s">
        <v>56</v>
      </c>
      <c r="J59" s="247" t="s">
        <v>155</v>
      </c>
      <c r="K59" s="289">
        <v>285000</v>
      </c>
      <c r="O59" s="126"/>
    </row>
    <row r="60" spans="1:15" s="36" customFormat="1" ht="15.95">
      <c r="C60" s="290" t="s">
        <v>21</v>
      </c>
      <c r="D60" s="285" t="s">
        <v>21</v>
      </c>
      <c r="E60" s="286" t="s">
        <v>156</v>
      </c>
      <c r="F60" s="292" t="s">
        <v>43</v>
      </c>
      <c r="G60" s="249" t="s">
        <v>52</v>
      </c>
      <c r="H60" s="288"/>
      <c r="I60" s="286" t="s">
        <v>56</v>
      </c>
      <c r="J60" s="247" t="s">
        <v>157</v>
      </c>
      <c r="K60" s="289">
        <v>40000</v>
      </c>
      <c r="O60" s="126"/>
    </row>
    <row r="61" spans="1:15" s="36" customFormat="1" ht="15.95">
      <c r="C61" s="290" t="s">
        <v>21</v>
      </c>
      <c r="D61" s="285" t="s">
        <v>70</v>
      </c>
      <c r="E61" s="286" t="s">
        <v>73</v>
      </c>
      <c r="F61" s="287" t="s">
        <v>16</v>
      </c>
      <c r="G61" s="288" t="s">
        <v>31</v>
      </c>
      <c r="H61" s="288" t="s">
        <v>158</v>
      </c>
      <c r="I61" s="288"/>
      <c r="J61" s="286" t="s">
        <v>20</v>
      </c>
      <c r="K61" s="289">
        <v>0</v>
      </c>
      <c r="O61" s="126"/>
    </row>
    <row r="62" spans="1:15" s="36" customFormat="1" ht="15.95">
      <c r="C62" s="290" t="s">
        <v>21</v>
      </c>
      <c r="D62" s="285" t="s">
        <v>21</v>
      </c>
      <c r="E62" s="286" t="s">
        <v>159</v>
      </c>
      <c r="F62" s="292" t="s">
        <v>43</v>
      </c>
      <c r="G62" s="288" t="s">
        <v>31</v>
      </c>
      <c r="H62" s="288" t="s">
        <v>160</v>
      </c>
      <c r="I62" s="288" t="s">
        <v>161</v>
      </c>
      <c r="J62" s="286" t="s">
        <v>162</v>
      </c>
      <c r="K62" s="291">
        <v>25000</v>
      </c>
      <c r="O62" s="126"/>
    </row>
    <row r="63" spans="1:15" s="36" customFormat="1">
      <c r="C63" s="290" t="s">
        <v>21</v>
      </c>
      <c r="D63" s="285" t="s">
        <v>74</v>
      </c>
      <c r="E63" s="286" t="s">
        <v>113</v>
      </c>
      <c r="F63" s="287"/>
      <c r="G63" s="288"/>
      <c r="H63" s="288"/>
      <c r="I63" s="288"/>
      <c r="J63" s="286" t="s">
        <v>20</v>
      </c>
      <c r="K63" s="289">
        <v>0</v>
      </c>
      <c r="O63" s="126"/>
    </row>
    <row r="64" spans="1:15" s="36" customFormat="1" ht="32.1">
      <c r="C64" s="290" t="s">
        <v>21</v>
      </c>
      <c r="D64" s="285" t="s">
        <v>80</v>
      </c>
      <c r="E64" s="286" t="s">
        <v>163</v>
      </c>
      <c r="F64" s="287" t="s">
        <v>84</v>
      </c>
      <c r="G64" s="288" t="s">
        <v>164</v>
      </c>
      <c r="H64" s="288" t="s">
        <v>165</v>
      </c>
      <c r="I64" s="286" t="s">
        <v>28</v>
      </c>
      <c r="J64" s="286" t="s">
        <v>20</v>
      </c>
      <c r="K64" s="289">
        <v>0</v>
      </c>
      <c r="O64" s="126"/>
    </row>
    <row r="65" spans="3:15" s="36" customFormat="1" ht="15.95">
      <c r="C65" s="290"/>
      <c r="D65" s="285"/>
      <c r="E65" s="286" t="s">
        <v>166</v>
      </c>
      <c r="F65" s="287" t="s">
        <v>84</v>
      </c>
      <c r="G65" s="288" t="s">
        <v>77</v>
      </c>
      <c r="H65" s="288"/>
      <c r="I65" s="286" t="s">
        <v>28</v>
      </c>
      <c r="J65" s="286" t="s">
        <v>20</v>
      </c>
      <c r="K65" s="289">
        <v>0</v>
      </c>
      <c r="O65" s="126"/>
    </row>
    <row r="66" spans="3:15" s="36" customFormat="1" ht="15.95">
      <c r="C66" s="290" t="s">
        <v>21</v>
      </c>
      <c r="D66" s="285" t="s">
        <v>92</v>
      </c>
      <c r="E66" s="286" t="s">
        <v>167</v>
      </c>
      <c r="F66" s="287" t="s">
        <v>16</v>
      </c>
      <c r="G66" s="288" t="s">
        <v>168</v>
      </c>
      <c r="H66" s="288"/>
      <c r="I66" s="249" t="s">
        <v>105</v>
      </c>
      <c r="J66" s="286" t="s">
        <v>20</v>
      </c>
      <c r="K66" s="289">
        <v>0</v>
      </c>
      <c r="O66" s="126"/>
    </row>
    <row r="67" spans="3:15" s="36" customFormat="1" ht="15.95">
      <c r="C67" s="290" t="s">
        <v>21</v>
      </c>
      <c r="D67" s="285" t="s">
        <v>102</v>
      </c>
      <c r="E67" s="286" t="s">
        <v>103</v>
      </c>
      <c r="F67" s="292" t="s">
        <v>104</v>
      </c>
      <c r="G67" s="288" t="s">
        <v>168</v>
      </c>
      <c r="H67" s="288"/>
      <c r="I67" s="249" t="s">
        <v>105</v>
      </c>
      <c r="J67" s="286" t="s">
        <v>20</v>
      </c>
      <c r="K67" s="289">
        <v>0</v>
      </c>
      <c r="O67" s="126"/>
    </row>
    <row r="68" spans="3:15" s="36" customFormat="1" ht="15.95">
      <c r="C68" s="290" t="s">
        <v>21</v>
      </c>
      <c r="D68" s="285" t="s">
        <v>106</v>
      </c>
      <c r="E68" s="286" t="s">
        <v>113</v>
      </c>
      <c r="F68" s="292"/>
      <c r="G68" s="288"/>
      <c r="H68" s="288"/>
      <c r="I68" s="249" t="s">
        <v>105</v>
      </c>
      <c r="J68" s="286" t="s">
        <v>20</v>
      </c>
      <c r="K68" s="289">
        <v>0</v>
      </c>
      <c r="O68" s="126"/>
    </row>
    <row r="69" spans="3:15" s="36" customFormat="1" ht="15.95">
      <c r="C69" s="290" t="s">
        <v>21</v>
      </c>
      <c r="D69" s="285" t="s">
        <v>108</v>
      </c>
      <c r="E69" s="286" t="s">
        <v>109</v>
      </c>
      <c r="F69" s="292" t="s">
        <v>104</v>
      </c>
      <c r="G69" s="288" t="s">
        <v>168</v>
      </c>
      <c r="H69" s="288"/>
      <c r="I69" s="249" t="s">
        <v>105</v>
      </c>
      <c r="J69" s="286" t="s">
        <v>20</v>
      </c>
      <c r="K69" s="289">
        <v>0</v>
      </c>
      <c r="O69" s="126"/>
    </row>
    <row r="70" spans="3:15" s="36" customFormat="1">
      <c r="C70" s="293"/>
      <c r="D70" s="69"/>
      <c r="E70" s="70"/>
      <c r="F70" s="70"/>
      <c r="G70" s="288"/>
      <c r="H70" s="294"/>
      <c r="I70" s="294"/>
      <c r="J70" s="295"/>
      <c r="K70" s="296"/>
      <c r="O70" s="126"/>
    </row>
    <row r="71" spans="3:15" s="36" customFormat="1" ht="15.95">
      <c r="C71" s="297" t="s">
        <v>169</v>
      </c>
      <c r="D71" s="267" t="s">
        <v>111</v>
      </c>
      <c r="E71" s="268" t="s">
        <v>112</v>
      </c>
      <c r="F71" s="269" t="s">
        <v>113</v>
      </c>
      <c r="G71" s="268" t="s">
        <v>113</v>
      </c>
      <c r="H71" s="270" t="s">
        <v>114</v>
      </c>
      <c r="I71" s="263" t="s">
        <v>115</v>
      </c>
      <c r="J71" s="261" t="s">
        <v>170</v>
      </c>
      <c r="K71" s="264">
        <v>20000</v>
      </c>
      <c r="O71" s="122"/>
    </row>
    <row r="72" spans="3:15" s="36" customFormat="1" ht="15.95">
      <c r="C72" s="266" t="s">
        <v>21</v>
      </c>
      <c r="D72" s="267" t="s">
        <v>117</v>
      </c>
      <c r="E72" s="268" t="s">
        <v>171</v>
      </c>
      <c r="F72" s="269" t="s">
        <v>113</v>
      </c>
      <c r="G72" s="268" t="s">
        <v>113</v>
      </c>
      <c r="H72" s="270" t="s">
        <v>172</v>
      </c>
      <c r="I72" s="263" t="s">
        <v>120</v>
      </c>
      <c r="J72" s="261" t="s">
        <v>121</v>
      </c>
      <c r="K72" s="264">
        <v>15000</v>
      </c>
      <c r="O72" s="122"/>
    </row>
    <row r="73" spans="3:15" s="36" customFormat="1" ht="15" customHeight="1">
      <c r="C73" s="266" t="s">
        <v>21</v>
      </c>
      <c r="D73" s="267" t="s">
        <v>117</v>
      </c>
      <c r="E73" s="268" t="s">
        <v>173</v>
      </c>
      <c r="F73" s="269" t="s">
        <v>113</v>
      </c>
      <c r="G73" s="268" t="s">
        <v>113</v>
      </c>
      <c r="H73" s="268" t="s">
        <v>174</v>
      </c>
      <c r="I73" s="263" t="s">
        <v>120</v>
      </c>
      <c r="J73" s="261" t="s">
        <v>175</v>
      </c>
      <c r="K73" s="298">
        <v>5000</v>
      </c>
      <c r="O73" s="123"/>
    </row>
    <row r="74" spans="3:15" s="36" customFormat="1" ht="38.1" customHeight="1">
      <c r="C74" s="266" t="s">
        <v>21</v>
      </c>
      <c r="D74" s="267" t="s">
        <v>122</v>
      </c>
      <c r="E74" s="268" t="s">
        <v>123</v>
      </c>
      <c r="F74" s="269" t="s">
        <v>113</v>
      </c>
      <c r="G74" s="268" t="s">
        <v>113</v>
      </c>
      <c r="H74" s="270" t="s">
        <v>176</v>
      </c>
      <c r="I74" s="270" t="s">
        <v>177</v>
      </c>
      <c r="J74" s="268" t="s">
        <v>126</v>
      </c>
      <c r="K74" s="298">
        <v>9000</v>
      </c>
      <c r="O74" s="123"/>
    </row>
    <row r="75" spans="3:15" s="36" customFormat="1" ht="15.95" thickBot="1">
      <c r="C75" s="266" t="s">
        <v>21</v>
      </c>
      <c r="D75" s="267"/>
      <c r="E75" s="268"/>
      <c r="F75" s="268"/>
      <c r="G75" s="288"/>
      <c r="H75" s="288"/>
      <c r="I75" s="288"/>
      <c r="J75" s="288"/>
      <c r="K75" s="289">
        <v>0</v>
      </c>
      <c r="O75" s="126"/>
    </row>
    <row r="76" spans="3:15" ht="23.1" thickBot="1">
      <c r="C76" s="273"/>
      <c r="D76" s="274"/>
      <c r="E76" s="275"/>
      <c r="F76" s="275"/>
      <c r="G76" s="275"/>
      <c r="H76" s="276"/>
      <c r="I76" s="276"/>
      <c r="J76" s="116" t="s">
        <v>127</v>
      </c>
      <c r="K76" s="117">
        <f>SUM(K53:K75)</f>
        <v>417000</v>
      </c>
      <c r="O76" s="80"/>
    </row>
    <row r="77" spans="3:15" ht="15.95">
      <c r="C77" s="217" t="s">
        <v>128</v>
      </c>
      <c r="D77" s="218"/>
      <c r="E77" s="218"/>
      <c r="F77" s="218"/>
      <c r="G77" s="218"/>
      <c r="H77" s="219"/>
      <c r="I77" s="90" t="s">
        <v>129</v>
      </c>
      <c r="J77" s="32">
        <v>0.18</v>
      </c>
      <c r="K77" s="112">
        <f>SUM(K76)*0.18</f>
        <v>75060</v>
      </c>
      <c r="O77" s="82"/>
    </row>
    <row r="78" spans="3:15" ht="6.95" customHeight="1">
      <c r="C78" s="23"/>
      <c r="D78" s="60"/>
      <c r="E78" s="24"/>
      <c r="F78" s="24"/>
      <c r="G78" s="24"/>
      <c r="H78" s="25"/>
      <c r="I78" s="277"/>
      <c r="J78" s="278"/>
      <c r="K78" s="279"/>
      <c r="O78" s="84"/>
    </row>
    <row r="79" spans="3:15" ht="15.95">
      <c r="C79" s="23"/>
      <c r="D79" s="60"/>
      <c r="E79" s="24"/>
      <c r="F79" s="24"/>
      <c r="G79" s="24"/>
      <c r="H79" s="25"/>
      <c r="I79" s="277" t="s">
        <v>130</v>
      </c>
      <c r="J79" s="150">
        <v>0.11</v>
      </c>
      <c r="K79" s="112">
        <f>SUM(K76)*0.11</f>
        <v>45870</v>
      </c>
      <c r="O79" s="82"/>
    </row>
    <row r="80" spans="3:15" ht="6.95" customHeight="1">
      <c r="C80" s="23"/>
      <c r="D80" s="60"/>
      <c r="E80" s="24"/>
      <c r="F80" s="24"/>
      <c r="G80" s="24"/>
      <c r="H80" s="25"/>
      <c r="I80" s="280"/>
      <c r="J80" s="278"/>
      <c r="K80" s="281"/>
      <c r="O80" s="84"/>
    </row>
    <row r="81" spans="1:15" ht="17.100000000000001" thickBot="1">
      <c r="C81" s="26"/>
      <c r="D81" s="61"/>
      <c r="E81" s="27"/>
      <c r="F81" s="27"/>
      <c r="G81" s="27"/>
      <c r="H81" s="28"/>
      <c r="I81" s="282" t="s">
        <v>131</v>
      </c>
      <c r="J81" s="283">
        <v>0.2</v>
      </c>
      <c r="K81" s="113">
        <f>SUM(K76)*0.2</f>
        <v>83400</v>
      </c>
      <c r="O81" s="82"/>
    </row>
    <row r="82" spans="1:15" ht="57" customHeight="1" thickBot="1">
      <c r="H82" s="7"/>
      <c r="I82" s="7"/>
      <c r="J82" s="92" t="s">
        <v>178</v>
      </c>
      <c r="K82" s="93">
        <f>SUM(K76:K81)</f>
        <v>621330</v>
      </c>
      <c r="O82" s="105"/>
    </row>
    <row r="83" spans="1:15" ht="141" customHeight="1" thickBot="1">
      <c r="H83" s="7"/>
      <c r="I83" s="7"/>
      <c r="J83" s="46"/>
      <c r="K83" s="51"/>
      <c r="O83" s="88"/>
    </row>
    <row r="84" spans="1:15" ht="47.1">
      <c r="C84" s="202" t="s">
        <v>179</v>
      </c>
      <c r="D84" s="71"/>
      <c r="E84" s="72"/>
      <c r="F84" s="72"/>
      <c r="G84" s="72"/>
      <c r="H84" s="72"/>
      <c r="I84" s="72"/>
      <c r="J84" s="73"/>
      <c r="K84" s="74"/>
      <c r="O84" s="120"/>
    </row>
    <row r="85" spans="1:15" ht="27" customHeight="1">
      <c r="C85" s="166" t="s">
        <v>1</v>
      </c>
      <c r="D85" s="38"/>
      <c r="J85" s="1"/>
      <c r="K85" s="75"/>
      <c r="O85" s="120"/>
    </row>
    <row r="86" spans="1:15" ht="9" customHeight="1" thickBot="1">
      <c r="C86" s="188"/>
      <c r="D86" s="189"/>
      <c r="E86" s="183"/>
      <c r="F86" s="183"/>
      <c r="G86" s="183"/>
      <c r="H86" s="190"/>
      <c r="I86" s="190"/>
      <c r="J86" s="191"/>
      <c r="K86" s="192"/>
      <c r="O86" s="125"/>
    </row>
    <row r="87" spans="1:15" ht="21.95" thickBot="1">
      <c r="C87" s="185" t="s">
        <v>180</v>
      </c>
      <c r="D87" s="186" t="s">
        <v>181</v>
      </c>
      <c r="E87" s="186"/>
      <c r="F87" s="34"/>
      <c r="G87" s="34"/>
      <c r="H87" s="34"/>
      <c r="I87" s="34"/>
      <c r="J87" s="34"/>
      <c r="K87" s="187"/>
      <c r="L87" s="9"/>
      <c r="O87" s="120"/>
    </row>
    <row r="88" spans="1:15">
      <c r="A88" s="1"/>
      <c r="B88" s="1"/>
      <c r="C88" s="62" t="s">
        <v>4</v>
      </c>
      <c r="D88" s="244" t="s">
        <v>5</v>
      </c>
      <c r="E88" s="63" t="s">
        <v>6</v>
      </c>
      <c r="F88" s="63" t="s">
        <v>7</v>
      </c>
      <c r="G88" s="63" t="s">
        <v>8</v>
      </c>
      <c r="H88" s="63" t="s">
        <v>9</v>
      </c>
      <c r="I88" s="63" t="s">
        <v>10</v>
      </c>
      <c r="J88" s="63" t="s">
        <v>11</v>
      </c>
      <c r="K88" s="64" t="s">
        <v>12</v>
      </c>
      <c r="L88" s="1"/>
      <c r="O88" s="120"/>
    </row>
    <row r="89" spans="1:15" s="36" customFormat="1" ht="15.95">
      <c r="C89" s="284" t="s">
        <v>182</v>
      </c>
      <c r="D89" s="285" t="s">
        <v>14</v>
      </c>
      <c r="E89" s="286" t="s">
        <v>183</v>
      </c>
      <c r="F89" s="287" t="s">
        <v>16</v>
      </c>
      <c r="G89" s="288" t="s">
        <v>184</v>
      </c>
      <c r="H89" s="286" t="s">
        <v>138</v>
      </c>
      <c r="I89" s="286" t="s">
        <v>19</v>
      </c>
      <c r="J89" s="286" t="s">
        <v>20</v>
      </c>
      <c r="K89" s="289">
        <v>0</v>
      </c>
      <c r="O89" s="126"/>
    </row>
    <row r="90" spans="1:15" s="36" customFormat="1" ht="15.95">
      <c r="C90" s="284"/>
      <c r="D90" s="285"/>
      <c r="E90" s="286" t="s">
        <v>185</v>
      </c>
      <c r="F90" s="287" t="s">
        <v>186</v>
      </c>
      <c r="G90" s="288" t="s">
        <v>187</v>
      </c>
      <c r="H90" s="286"/>
      <c r="I90" s="286"/>
      <c r="J90" s="286" t="s">
        <v>188</v>
      </c>
      <c r="K90" s="289">
        <v>0</v>
      </c>
      <c r="O90" s="126"/>
    </row>
    <row r="91" spans="1:15" s="36" customFormat="1" ht="15.95">
      <c r="C91" s="290" t="s">
        <v>21</v>
      </c>
      <c r="D91" s="285" t="s">
        <v>22</v>
      </c>
      <c r="E91" s="286" t="s">
        <v>189</v>
      </c>
      <c r="F91" s="287" t="s">
        <v>16</v>
      </c>
      <c r="G91" s="288" t="s">
        <v>184</v>
      </c>
      <c r="H91" s="288" t="s">
        <v>141</v>
      </c>
      <c r="I91" s="286" t="s">
        <v>142</v>
      </c>
      <c r="J91" s="286" t="s">
        <v>20</v>
      </c>
      <c r="K91" s="289">
        <v>0</v>
      </c>
      <c r="O91" s="126"/>
    </row>
    <row r="92" spans="1:15" s="36" customFormat="1" ht="15.95">
      <c r="C92" s="290"/>
      <c r="D92" s="285"/>
      <c r="E92" s="286" t="s">
        <v>190</v>
      </c>
      <c r="F92" s="287" t="s">
        <v>16</v>
      </c>
      <c r="G92" s="288" t="s">
        <v>184</v>
      </c>
      <c r="H92" s="288"/>
      <c r="I92" s="286"/>
      <c r="J92" s="286" t="s">
        <v>20</v>
      </c>
      <c r="K92" s="289">
        <v>0</v>
      </c>
      <c r="O92" s="126"/>
    </row>
    <row r="93" spans="1:15" s="36" customFormat="1" ht="15.95">
      <c r="C93" s="290" t="s">
        <v>21</v>
      </c>
      <c r="D93" s="285" t="s">
        <v>26</v>
      </c>
      <c r="E93" s="286" t="s">
        <v>191</v>
      </c>
      <c r="F93" s="287" t="s">
        <v>16</v>
      </c>
      <c r="G93" s="288" t="s">
        <v>31</v>
      </c>
      <c r="H93" s="286" t="s">
        <v>144</v>
      </c>
      <c r="I93" s="286" t="s">
        <v>145</v>
      </c>
      <c r="J93" s="286" t="s">
        <v>20</v>
      </c>
      <c r="K93" s="289">
        <v>0</v>
      </c>
      <c r="O93" s="126"/>
    </row>
    <row r="94" spans="1:15" s="36" customFormat="1" ht="15.95">
      <c r="C94" s="290" t="s">
        <v>21</v>
      </c>
      <c r="D94" s="285" t="s">
        <v>35</v>
      </c>
      <c r="E94" s="286" t="s">
        <v>192</v>
      </c>
      <c r="F94" s="287" t="s">
        <v>16</v>
      </c>
      <c r="G94" s="288" t="s">
        <v>31</v>
      </c>
      <c r="H94" s="288" t="s">
        <v>147</v>
      </c>
      <c r="I94" s="286" t="s">
        <v>193</v>
      </c>
      <c r="J94" s="286" t="s">
        <v>20</v>
      </c>
      <c r="K94" s="291">
        <v>15000</v>
      </c>
      <c r="O94" s="126"/>
    </row>
    <row r="95" spans="1:15" s="36" customFormat="1">
      <c r="C95" s="290"/>
      <c r="D95" s="285"/>
      <c r="E95" s="286" t="s">
        <v>194</v>
      </c>
      <c r="F95" s="287" t="s">
        <v>16</v>
      </c>
      <c r="G95" s="288"/>
      <c r="H95" s="288"/>
      <c r="I95" s="286" t="s">
        <v>148</v>
      </c>
      <c r="J95" s="286" t="s">
        <v>20</v>
      </c>
      <c r="K95" s="289">
        <v>0</v>
      </c>
      <c r="O95" s="126"/>
    </row>
    <row r="96" spans="1:15" s="36" customFormat="1" ht="15.95">
      <c r="C96" s="290" t="s">
        <v>21</v>
      </c>
      <c r="D96" s="285" t="s">
        <v>21</v>
      </c>
      <c r="E96" s="286" t="s">
        <v>150</v>
      </c>
      <c r="F96" s="292" t="s">
        <v>151</v>
      </c>
      <c r="G96" s="288" t="s">
        <v>31</v>
      </c>
      <c r="H96" s="286" t="s">
        <v>152</v>
      </c>
      <c r="I96" s="286" t="s">
        <v>195</v>
      </c>
      <c r="J96" s="286" t="s">
        <v>20</v>
      </c>
      <c r="K96" s="291">
        <v>3000</v>
      </c>
      <c r="O96" s="126"/>
    </row>
    <row r="97" spans="3:15" s="36" customFormat="1" ht="15.95">
      <c r="C97" s="290" t="s">
        <v>21</v>
      </c>
      <c r="D97" s="285" t="s">
        <v>50</v>
      </c>
      <c r="E97" s="286" t="s">
        <v>185</v>
      </c>
      <c r="F97" s="287" t="s">
        <v>16</v>
      </c>
      <c r="G97" s="288" t="s">
        <v>31</v>
      </c>
      <c r="H97" s="288"/>
      <c r="I97" s="288"/>
      <c r="J97" s="286" t="s">
        <v>20</v>
      </c>
      <c r="K97" s="289">
        <v>0</v>
      </c>
      <c r="O97" s="126"/>
    </row>
    <row r="98" spans="3:15" s="36" customFormat="1" ht="15.95">
      <c r="C98" s="290"/>
      <c r="D98" s="285"/>
      <c r="E98" s="286" t="s">
        <v>196</v>
      </c>
      <c r="F98" s="287" t="s">
        <v>16</v>
      </c>
      <c r="G98" s="288" t="s">
        <v>187</v>
      </c>
      <c r="H98" s="288"/>
      <c r="I98" s="288"/>
      <c r="J98" s="286" t="s">
        <v>20</v>
      </c>
      <c r="K98" s="289">
        <v>0</v>
      </c>
      <c r="O98" s="126"/>
    </row>
    <row r="99" spans="3:15" s="36" customFormat="1" ht="15.95">
      <c r="C99" s="290"/>
      <c r="D99" s="285"/>
      <c r="E99" s="286" t="s">
        <v>197</v>
      </c>
      <c r="F99" s="287" t="s">
        <v>16</v>
      </c>
      <c r="G99" s="288" t="s">
        <v>187</v>
      </c>
      <c r="H99" s="288"/>
      <c r="I99" s="288"/>
      <c r="J99" s="286" t="s">
        <v>20</v>
      </c>
      <c r="K99" s="289">
        <v>0</v>
      </c>
      <c r="O99" s="126"/>
    </row>
    <row r="100" spans="3:15" s="36" customFormat="1" ht="15.95">
      <c r="C100" s="290"/>
      <c r="D100" s="285"/>
      <c r="E100" s="286" t="s">
        <v>198</v>
      </c>
      <c r="F100" s="287" t="s">
        <v>16</v>
      </c>
      <c r="G100" s="288" t="s">
        <v>199</v>
      </c>
      <c r="H100" s="288"/>
      <c r="I100" s="288"/>
      <c r="J100" s="286" t="s">
        <v>20</v>
      </c>
      <c r="K100" s="289">
        <v>0</v>
      </c>
      <c r="O100" s="126"/>
    </row>
    <row r="101" spans="3:15" s="36" customFormat="1" ht="15.95">
      <c r="C101" s="290" t="s">
        <v>21</v>
      </c>
      <c r="D101" s="285" t="s">
        <v>54</v>
      </c>
      <c r="E101" s="286" t="s">
        <v>200</v>
      </c>
      <c r="F101" s="292" t="s">
        <v>43</v>
      </c>
      <c r="G101" s="288" t="s">
        <v>31</v>
      </c>
      <c r="H101" s="288"/>
      <c r="I101" s="286" t="s">
        <v>201</v>
      </c>
      <c r="J101" s="247" t="s">
        <v>202</v>
      </c>
      <c r="K101" s="291">
        <v>139590</v>
      </c>
      <c r="O101" s="126"/>
    </row>
    <row r="102" spans="3:15" s="36" customFormat="1" ht="15.95">
      <c r="C102" s="290" t="s">
        <v>21</v>
      </c>
      <c r="D102" s="285" t="s">
        <v>54</v>
      </c>
      <c r="E102" s="286" t="s">
        <v>203</v>
      </c>
      <c r="F102" s="292" t="s">
        <v>43</v>
      </c>
      <c r="G102" s="288" t="s">
        <v>31</v>
      </c>
      <c r="H102" s="288"/>
      <c r="I102" s="286" t="s">
        <v>204</v>
      </c>
      <c r="J102" s="247" t="s">
        <v>205</v>
      </c>
      <c r="K102" s="289">
        <v>380000</v>
      </c>
      <c r="O102" s="126"/>
    </row>
    <row r="103" spans="3:15" s="36" customFormat="1" ht="15.95">
      <c r="C103" s="290" t="s">
        <v>21</v>
      </c>
      <c r="D103" s="285" t="s">
        <v>21</v>
      </c>
      <c r="E103" s="286" t="s">
        <v>206</v>
      </c>
      <c r="F103" s="292" t="s">
        <v>43</v>
      </c>
      <c r="G103" s="288" t="s">
        <v>31</v>
      </c>
      <c r="H103" s="288"/>
      <c r="I103" s="286" t="s">
        <v>56</v>
      </c>
      <c r="J103" s="247" t="s">
        <v>207</v>
      </c>
      <c r="K103" s="289">
        <v>145250</v>
      </c>
      <c r="O103" s="126"/>
    </row>
    <row r="104" spans="3:15" s="36" customFormat="1" ht="15.95">
      <c r="C104" s="290" t="s">
        <v>21</v>
      </c>
      <c r="D104" s="285" t="s">
        <v>21</v>
      </c>
      <c r="E104" s="286" t="s">
        <v>208</v>
      </c>
      <c r="F104" s="292" t="s">
        <v>43</v>
      </c>
      <c r="G104" s="288" t="s">
        <v>31</v>
      </c>
      <c r="H104" s="288"/>
      <c r="I104" s="286" t="s">
        <v>56</v>
      </c>
      <c r="J104" s="247" t="s">
        <v>209</v>
      </c>
      <c r="K104" s="289">
        <v>73500</v>
      </c>
      <c r="O104" s="126"/>
    </row>
    <row r="105" spans="3:15" s="36" customFormat="1" ht="15.95">
      <c r="C105" s="290" t="s">
        <v>21</v>
      </c>
      <c r="D105" s="285" t="s">
        <v>70</v>
      </c>
      <c r="E105" s="286" t="s">
        <v>210</v>
      </c>
      <c r="F105" s="287" t="s">
        <v>16</v>
      </c>
      <c r="G105" s="288" t="s">
        <v>31</v>
      </c>
      <c r="H105" s="288" t="s">
        <v>160</v>
      </c>
      <c r="I105" s="288" t="s">
        <v>211</v>
      </c>
      <c r="J105" s="286" t="s">
        <v>20</v>
      </c>
      <c r="K105" s="289">
        <v>0</v>
      </c>
      <c r="O105" s="126"/>
    </row>
    <row r="106" spans="3:15" s="36" customFormat="1" ht="15.95">
      <c r="C106" s="290" t="s">
        <v>21</v>
      </c>
      <c r="D106" s="285" t="s">
        <v>21</v>
      </c>
      <c r="E106" s="286" t="s">
        <v>159</v>
      </c>
      <c r="F106" s="292" t="s">
        <v>212</v>
      </c>
      <c r="G106" s="288" t="s">
        <v>31</v>
      </c>
      <c r="H106" s="288" t="s">
        <v>213</v>
      </c>
      <c r="I106" s="288" t="s">
        <v>214</v>
      </c>
      <c r="J106" s="286" t="s">
        <v>215</v>
      </c>
      <c r="K106" s="291">
        <v>15000</v>
      </c>
      <c r="O106" s="126"/>
    </row>
    <row r="107" spans="3:15" s="36" customFormat="1" ht="15.95">
      <c r="C107" s="290" t="s">
        <v>21</v>
      </c>
      <c r="D107" s="285" t="s">
        <v>74</v>
      </c>
      <c r="E107" s="286" t="s">
        <v>113</v>
      </c>
      <c r="F107" s="287" t="s">
        <v>16</v>
      </c>
      <c r="G107" s="288" t="s">
        <v>31</v>
      </c>
      <c r="H107" s="288"/>
      <c r="I107" s="288"/>
      <c r="J107" s="286" t="s">
        <v>20</v>
      </c>
      <c r="K107" s="289">
        <v>0</v>
      </c>
      <c r="O107" s="126"/>
    </row>
    <row r="108" spans="3:15" s="36" customFormat="1" ht="32.1" customHeight="1">
      <c r="C108" s="290" t="s">
        <v>21</v>
      </c>
      <c r="D108" s="285" t="s">
        <v>80</v>
      </c>
      <c r="E108" s="286" t="s">
        <v>163</v>
      </c>
      <c r="F108" s="287" t="s">
        <v>84</v>
      </c>
      <c r="G108" s="288" t="s">
        <v>164</v>
      </c>
      <c r="H108" s="288" t="s">
        <v>216</v>
      </c>
      <c r="I108" s="286" t="s">
        <v>28</v>
      </c>
      <c r="J108" s="286" t="s">
        <v>20</v>
      </c>
      <c r="K108" s="289">
        <v>0</v>
      </c>
      <c r="O108" s="126"/>
    </row>
    <row r="109" spans="3:15" s="36" customFormat="1" ht="15.95">
      <c r="C109" s="290"/>
      <c r="D109" s="285"/>
      <c r="E109" s="286" t="s">
        <v>166</v>
      </c>
      <c r="F109" s="287" t="s">
        <v>84</v>
      </c>
      <c r="G109" s="288" t="s">
        <v>77</v>
      </c>
      <c r="H109" s="288" t="s">
        <v>217</v>
      </c>
      <c r="I109" s="286" t="s">
        <v>28</v>
      </c>
      <c r="J109" s="286" t="s">
        <v>20</v>
      </c>
      <c r="K109" s="289">
        <v>0</v>
      </c>
      <c r="O109" s="126"/>
    </row>
    <row r="110" spans="3:15" s="36" customFormat="1" ht="15.95">
      <c r="C110" s="290"/>
      <c r="D110" s="285"/>
      <c r="E110" s="286" t="s">
        <v>218</v>
      </c>
      <c r="F110" s="287" t="s">
        <v>16</v>
      </c>
      <c r="G110" s="288" t="s">
        <v>31</v>
      </c>
      <c r="H110" s="286" t="s">
        <v>219</v>
      </c>
      <c r="I110" s="286"/>
      <c r="J110" s="286" t="s">
        <v>20</v>
      </c>
      <c r="K110" s="289"/>
      <c r="O110" s="126"/>
    </row>
    <row r="111" spans="3:15" s="36" customFormat="1" ht="38.1" customHeight="1">
      <c r="C111" s="290"/>
      <c r="D111" s="285"/>
      <c r="E111" s="288" t="s">
        <v>220</v>
      </c>
      <c r="F111" s="287" t="s">
        <v>16</v>
      </c>
      <c r="G111" s="288" t="s">
        <v>31</v>
      </c>
      <c r="H111" s="288" t="s">
        <v>220</v>
      </c>
      <c r="I111" s="286"/>
      <c r="J111" s="286" t="s">
        <v>20</v>
      </c>
      <c r="K111" s="289">
        <v>0</v>
      </c>
      <c r="O111" s="126"/>
    </row>
    <row r="112" spans="3:15" s="36" customFormat="1" ht="18.95" customHeight="1">
      <c r="C112" s="290"/>
      <c r="D112" s="285"/>
      <c r="E112" s="288" t="s">
        <v>221</v>
      </c>
      <c r="F112" s="287" t="s">
        <v>16</v>
      </c>
      <c r="G112" s="288" t="s">
        <v>31</v>
      </c>
      <c r="H112" s="288" t="s">
        <v>222</v>
      </c>
      <c r="I112" s="286"/>
      <c r="J112" s="286" t="s">
        <v>20</v>
      </c>
      <c r="K112" s="289">
        <v>0</v>
      </c>
      <c r="O112" s="126"/>
    </row>
    <row r="113" spans="3:15" s="36" customFormat="1" ht="15.95">
      <c r="C113" s="290"/>
      <c r="D113" s="285"/>
      <c r="E113" s="286" t="s">
        <v>223</v>
      </c>
      <c r="F113" s="287" t="s">
        <v>16</v>
      </c>
      <c r="G113" s="288" t="s">
        <v>31</v>
      </c>
      <c r="H113" s="286" t="s">
        <v>223</v>
      </c>
      <c r="I113" s="286"/>
      <c r="J113" s="286" t="s">
        <v>20</v>
      </c>
      <c r="K113" s="289">
        <v>0</v>
      </c>
      <c r="O113" s="126"/>
    </row>
    <row r="114" spans="3:15" s="36" customFormat="1" ht="15.95">
      <c r="C114" s="290" t="s">
        <v>21</v>
      </c>
      <c r="D114" s="285" t="s">
        <v>92</v>
      </c>
      <c r="E114" s="286" t="s">
        <v>224</v>
      </c>
      <c r="F114" s="287" t="s">
        <v>16</v>
      </c>
      <c r="G114" s="288" t="s">
        <v>168</v>
      </c>
      <c r="H114" s="288"/>
      <c r="I114" s="249" t="s">
        <v>105</v>
      </c>
      <c r="J114" s="286" t="s">
        <v>20</v>
      </c>
      <c r="K114" s="289">
        <v>0</v>
      </c>
      <c r="O114" s="126"/>
    </row>
    <row r="115" spans="3:15" s="36" customFormat="1" ht="15.95">
      <c r="C115" s="290" t="s">
        <v>21</v>
      </c>
      <c r="D115" s="285" t="s">
        <v>102</v>
      </c>
      <c r="E115" s="286" t="s">
        <v>103</v>
      </c>
      <c r="F115" s="292" t="s">
        <v>104</v>
      </c>
      <c r="G115" s="288" t="s">
        <v>168</v>
      </c>
      <c r="H115" s="288" t="s">
        <v>225</v>
      </c>
      <c r="I115" s="249" t="s">
        <v>105</v>
      </c>
      <c r="J115" s="286" t="s">
        <v>20</v>
      </c>
      <c r="K115" s="289">
        <v>0</v>
      </c>
      <c r="O115" s="126"/>
    </row>
    <row r="116" spans="3:15" s="36" customFormat="1" ht="15.95">
      <c r="C116" s="290" t="s">
        <v>21</v>
      </c>
      <c r="D116" s="285" t="s">
        <v>106</v>
      </c>
      <c r="E116" s="286" t="s">
        <v>226</v>
      </c>
      <c r="F116" s="292" t="s">
        <v>104</v>
      </c>
      <c r="G116" s="288" t="s">
        <v>168</v>
      </c>
      <c r="H116" s="288"/>
      <c r="I116" s="249" t="s">
        <v>105</v>
      </c>
      <c r="J116" s="286" t="s">
        <v>20</v>
      </c>
      <c r="K116" s="289">
        <v>0</v>
      </c>
      <c r="O116" s="126"/>
    </row>
    <row r="117" spans="3:15" s="36" customFormat="1" ht="15.95">
      <c r="C117" s="290" t="s">
        <v>21</v>
      </c>
      <c r="D117" s="285" t="s">
        <v>108</v>
      </c>
      <c r="E117" s="286" t="s">
        <v>109</v>
      </c>
      <c r="F117" s="292" t="s">
        <v>104</v>
      </c>
      <c r="G117" s="288" t="s">
        <v>168</v>
      </c>
      <c r="H117" s="288"/>
      <c r="I117" s="249" t="s">
        <v>105</v>
      </c>
      <c r="J117" s="286" t="s">
        <v>20</v>
      </c>
      <c r="K117" s="289">
        <v>0</v>
      </c>
      <c r="O117" s="126"/>
    </row>
    <row r="118" spans="3:15" s="36" customFormat="1">
      <c r="C118" s="293"/>
      <c r="D118" s="69"/>
      <c r="E118" s="70"/>
      <c r="F118" s="70"/>
      <c r="G118" s="70"/>
      <c r="H118" s="294"/>
      <c r="I118" s="294"/>
      <c r="J118" s="295"/>
      <c r="K118" s="296"/>
      <c r="O118" s="126"/>
    </row>
    <row r="119" spans="3:15" s="36" customFormat="1" ht="27.95" customHeight="1">
      <c r="C119" s="299" t="s">
        <v>182</v>
      </c>
      <c r="D119" s="300" t="s">
        <v>111</v>
      </c>
      <c r="E119" s="268" t="s">
        <v>112</v>
      </c>
      <c r="F119" s="269" t="s">
        <v>113</v>
      </c>
      <c r="G119" s="268" t="s">
        <v>113</v>
      </c>
      <c r="H119" s="270" t="s">
        <v>227</v>
      </c>
      <c r="I119" s="270" t="s">
        <v>228</v>
      </c>
      <c r="J119" s="268" t="s">
        <v>229</v>
      </c>
      <c r="K119" s="271">
        <v>30000</v>
      </c>
      <c r="O119" s="123"/>
    </row>
    <row r="120" spans="3:15" s="36" customFormat="1" ht="27.95" customHeight="1">
      <c r="C120" s="266"/>
      <c r="D120" s="301" t="s">
        <v>230</v>
      </c>
      <c r="E120" s="268" t="s">
        <v>231</v>
      </c>
      <c r="F120" s="269" t="s">
        <v>113</v>
      </c>
      <c r="G120" s="268" t="s">
        <v>113</v>
      </c>
      <c r="H120" s="268" t="s">
        <v>232</v>
      </c>
      <c r="I120" s="268" t="s">
        <v>233</v>
      </c>
      <c r="J120" s="268" t="s">
        <v>234</v>
      </c>
      <c r="K120" s="298">
        <v>320000</v>
      </c>
      <c r="O120" s="123"/>
    </row>
    <row r="121" spans="3:15" s="36" customFormat="1" ht="27.95" customHeight="1">
      <c r="C121" s="266"/>
      <c r="D121" s="301" t="s">
        <v>235</v>
      </c>
      <c r="E121" s="268" t="s">
        <v>236</v>
      </c>
      <c r="F121" s="269" t="s">
        <v>113</v>
      </c>
      <c r="G121" s="268" t="s">
        <v>113</v>
      </c>
      <c r="H121" s="270" t="s">
        <v>237</v>
      </c>
      <c r="I121" s="270" t="s">
        <v>238</v>
      </c>
      <c r="J121" s="268" t="s">
        <v>239</v>
      </c>
      <c r="K121" s="298">
        <v>40000</v>
      </c>
      <c r="O121" s="123"/>
    </row>
    <row r="122" spans="3:15" s="36" customFormat="1" ht="27.95" customHeight="1">
      <c r="C122" s="266"/>
      <c r="D122" s="301" t="s">
        <v>240</v>
      </c>
      <c r="E122" s="268" t="s">
        <v>236</v>
      </c>
      <c r="F122" s="269" t="s">
        <v>113</v>
      </c>
      <c r="G122" s="268" t="s">
        <v>113</v>
      </c>
      <c r="H122" s="270" t="s">
        <v>241</v>
      </c>
      <c r="I122" s="270" t="s">
        <v>242</v>
      </c>
      <c r="J122" s="268" t="s">
        <v>243</v>
      </c>
      <c r="K122" s="298">
        <v>197500</v>
      </c>
      <c r="O122" s="123"/>
    </row>
    <row r="123" spans="3:15" s="36" customFormat="1" ht="36" customHeight="1">
      <c r="C123" s="266"/>
      <c r="D123" s="300" t="s">
        <v>244</v>
      </c>
      <c r="E123" s="270" t="s">
        <v>245</v>
      </c>
      <c r="F123" s="269" t="s">
        <v>113</v>
      </c>
      <c r="G123" s="268" t="s">
        <v>113</v>
      </c>
      <c r="H123" s="270" t="s">
        <v>246</v>
      </c>
      <c r="I123" s="270" t="s">
        <v>246</v>
      </c>
      <c r="J123" s="268" t="s">
        <v>247</v>
      </c>
      <c r="K123" s="298">
        <v>30000</v>
      </c>
      <c r="O123" s="123"/>
    </row>
    <row r="124" spans="3:15" s="36" customFormat="1" ht="27.95" customHeight="1">
      <c r="C124" s="266" t="s">
        <v>21</v>
      </c>
      <c r="D124" s="300" t="s">
        <v>117</v>
      </c>
      <c r="E124" s="268" t="s">
        <v>171</v>
      </c>
      <c r="F124" s="269" t="s">
        <v>113</v>
      </c>
      <c r="G124" s="268" t="s">
        <v>113</v>
      </c>
      <c r="H124" s="270" t="s">
        <v>248</v>
      </c>
      <c r="I124" s="270" t="s">
        <v>120</v>
      </c>
      <c r="J124" s="268" t="s">
        <v>249</v>
      </c>
      <c r="K124" s="271">
        <v>30000</v>
      </c>
      <c r="O124" s="123"/>
    </row>
    <row r="125" spans="3:15" s="36" customFormat="1" ht="27.95" customHeight="1" thickBot="1">
      <c r="C125" s="266" t="s">
        <v>21</v>
      </c>
      <c r="D125" s="300" t="s">
        <v>122</v>
      </c>
      <c r="E125" s="268" t="s">
        <v>123</v>
      </c>
      <c r="F125" s="269" t="s">
        <v>113</v>
      </c>
      <c r="G125" s="268" t="s">
        <v>113</v>
      </c>
      <c r="H125" s="270" t="s">
        <v>250</v>
      </c>
      <c r="I125" s="270" t="s">
        <v>177</v>
      </c>
      <c r="J125" s="268" t="s">
        <v>126</v>
      </c>
      <c r="K125" s="298">
        <v>12000</v>
      </c>
      <c r="O125" s="123"/>
    </row>
    <row r="126" spans="3:15" ht="23.1" thickBot="1">
      <c r="C126" s="273"/>
      <c r="D126" s="274"/>
      <c r="E126" s="275"/>
      <c r="F126" s="275"/>
      <c r="G126" s="275"/>
      <c r="H126" s="276"/>
      <c r="I126" s="276"/>
      <c r="J126" s="116" t="s">
        <v>127</v>
      </c>
      <c r="K126" s="117">
        <f>SUM(K89:K125)</f>
        <v>1430840</v>
      </c>
      <c r="N126" s="127"/>
      <c r="O126" s="80"/>
    </row>
    <row r="127" spans="3:15" ht="15.95">
      <c r="C127" s="217" t="s">
        <v>128</v>
      </c>
      <c r="D127" s="218"/>
      <c r="E127" s="218"/>
      <c r="F127" s="218"/>
      <c r="G127" s="218"/>
      <c r="H127" s="219"/>
      <c r="I127" s="90" t="s">
        <v>129</v>
      </c>
      <c r="J127" s="32">
        <v>0.18</v>
      </c>
      <c r="K127" s="112">
        <f>SUM(K126)*0.18</f>
        <v>257551.19999999998</v>
      </c>
      <c r="N127" s="127"/>
      <c r="O127" s="82"/>
    </row>
    <row r="128" spans="3:15" ht="8.1" customHeight="1">
      <c r="C128" s="23"/>
      <c r="D128" s="60"/>
      <c r="E128" s="24"/>
      <c r="F128" s="24"/>
      <c r="G128" s="24"/>
      <c r="H128" s="25"/>
      <c r="I128" s="277"/>
      <c r="J128" s="278"/>
      <c r="K128" s="279"/>
      <c r="O128" s="84"/>
    </row>
    <row r="129" spans="3:16" ht="15.95">
      <c r="C129" s="23"/>
      <c r="D129" s="60"/>
      <c r="E129" s="24"/>
      <c r="F129" s="24"/>
      <c r="G129" s="24"/>
      <c r="H129" s="25"/>
      <c r="I129" s="277" t="s">
        <v>130</v>
      </c>
      <c r="J129" s="150">
        <v>0.11</v>
      </c>
      <c r="K129" s="112">
        <f>SUM(K126)*0.11</f>
        <v>157392.4</v>
      </c>
      <c r="N129" s="127"/>
      <c r="O129" s="82"/>
      <c r="P129" s="127"/>
    </row>
    <row r="130" spans="3:16" ht="8.1" customHeight="1">
      <c r="C130" s="23"/>
      <c r="D130" s="60"/>
      <c r="E130" s="24"/>
      <c r="F130" s="24"/>
      <c r="G130" s="24"/>
      <c r="H130" s="25"/>
      <c r="I130" s="280"/>
      <c r="J130" s="278"/>
      <c r="K130" s="281"/>
      <c r="O130" s="84"/>
    </row>
    <row r="131" spans="3:16" ht="17.100000000000001" thickBot="1">
      <c r="C131" s="26"/>
      <c r="D131" s="61"/>
      <c r="E131" s="27"/>
      <c r="F131" s="27"/>
      <c r="G131" s="27"/>
      <c r="H131" s="28"/>
      <c r="I131" s="282" t="s">
        <v>131</v>
      </c>
      <c r="J131" s="283">
        <v>0.2</v>
      </c>
      <c r="K131" s="113">
        <f>SUM(K126)*0.2</f>
        <v>286168</v>
      </c>
      <c r="N131" s="127"/>
      <c r="O131" s="82"/>
    </row>
    <row r="132" spans="3:16" s="36" customFormat="1" ht="59.1" customHeight="1" thickBot="1">
      <c r="C132" s="35"/>
      <c r="D132" s="35"/>
      <c r="H132" s="37"/>
      <c r="I132" s="37"/>
      <c r="J132" s="92" t="s">
        <v>251</v>
      </c>
      <c r="K132" s="93">
        <f>SUM(K126:K131)</f>
        <v>2131951.5999999996</v>
      </c>
      <c r="N132" s="128"/>
      <c r="O132" s="105"/>
    </row>
    <row r="133" spans="3:16" s="36" customFormat="1" ht="36" customHeight="1" thickBot="1">
      <c r="C133" s="35"/>
      <c r="D133" s="35"/>
      <c r="F133" s="137"/>
      <c r="G133" s="168"/>
      <c r="H133" s="169"/>
      <c r="I133" s="37"/>
      <c r="J133" s="104"/>
      <c r="K133" s="105"/>
      <c r="N133" s="128"/>
      <c r="O133" s="105"/>
    </row>
    <row r="134" spans="3:16" s="36" customFormat="1" ht="47.1" customHeight="1" thickBot="1">
      <c r="C134" s="168" t="s">
        <v>252</v>
      </c>
      <c r="D134" s="169" t="s">
        <v>253</v>
      </c>
      <c r="E134" s="173"/>
      <c r="F134" s="173"/>
      <c r="G134" s="168"/>
      <c r="H134" s="169"/>
      <c r="I134" s="37"/>
      <c r="J134" s="221" t="s">
        <v>254</v>
      </c>
      <c r="K134" s="222"/>
      <c r="N134" s="129"/>
      <c r="O134" s="130"/>
    </row>
    <row r="135" spans="3:16" s="36" customFormat="1" ht="33" customHeight="1">
      <c r="C135" s="302"/>
      <c r="D135" s="213" t="s">
        <v>255</v>
      </c>
      <c r="E135" s="214"/>
      <c r="G135" s="174"/>
      <c r="H135" s="37"/>
      <c r="I135" s="37"/>
      <c r="J135" s="138" t="s">
        <v>256</v>
      </c>
      <c r="K135" s="139">
        <f>SUM(K13,K15,K17,K32:K36,K38:K40,K56:K57,K62,K71:K74,K94,K96,K101,K106,K119:K125)</f>
        <v>1419465</v>
      </c>
      <c r="N135" s="130"/>
      <c r="O135" s="130"/>
    </row>
    <row r="136" spans="3:16" s="36" customFormat="1" ht="33" customHeight="1">
      <c r="C136" s="303"/>
      <c r="D136" s="36" t="s">
        <v>257</v>
      </c>
      <c r="G136" s="174"/>
      <c r="I136" s="37"/>
      <c r="J136" s="140" t="s">
        <v>258</v>
      </c>
      <c r="K136" s="141">
        <f>SUM(K135)*0.18</f>
        <v>255503.69999999998</v>
      </c>
      <c r="N136" s="128"/>
      <c r="O136" s="127"/>
    </row>
    <row r="137" spans="3:16" s="36" customFormat="1" ht="33" customHeight="1">
      <c r="C137" s="170" t="s">
        <v>259</v>
      </c>
      <c r="D137" s="78" t="s">
        <v>260</v>
      </c>
      <c r="G137" s="170"/>
      <c r="H137" s="78"/>
      <c r="I137" s="37"/>
      <c r="J137" s="171"/>
      <c r="K137" s="172"/>
      <c r="N137" s="128"/>
    </row>
    <row r="138" spans="3:16" s="36" customFormat="1" ht="33" customHeight="1">
      <c r="C138" s="35"/>
      <c r="D138" s="35"/>
      <c r="G138" s="167"/>
      <c r="H138" s="1"/>
      <c r="I138" s="37"/>
      <c r="J138" s="140" t="s">
        <v>261</v>
      </c>
      <c r="K138" s="141">
        <f>SUM(K135)*0.11</f>
        <v>156141.15</v>
      </c>
      <c r="N138" s="128"/>
      <c r="O138" s="127"/>
    </row>
    <row r="139" spans="3:16" s="36" customFormat="1" ht="48" customHeight="1">
      <c r="C139" s="214" t="s">
        <v>262</v>
      </c>
      <c r="D139" s="214"/>
      <c r="E139" s="214"/>
      <c r="G139" s="6"/>
      <c r="H139" s="1"/>
      <c r="I139" s="37"/>
      <c r="J139" s="140"/>
      <c r="K139" s="142"/>
      <c r="N139" s="128"/>
      <c r="O139"/>
    </row>
    <row r="140" spans="3:16" s="36" customFormat="1" ht="33" customHeight="1" thickBot="1">
      <c r="C140" s="35"/>
      <c r="D140" s="35"/>
      <c r="H140" s="37"/>
      <c r="I140" s="37"/>
      <c r="J140" s="143" t="s">
        <v>263</v>
      </c>
      <c r="K140" s="144">
        <f>SUM(K135)*0.2</f>
        <v>283893</v>
      </c>
      <c r="N140" s="128"/>
      <c r="O140" s="127"/>
    </row>
    <row r="141" spans="3:16" s="36" customFormat="1" ht="60.95" customHeight="1" thickBot="1">
      <c r="C141" s="35"/>
      <c r="D141" s="35"/>
      <c r="E141" s="109"/>
      <c r="H141" s="37"/>
      <c r="I141" s="37"/>
      <c r="J141" s="119" t="s">
        <v>264</v>
      </c>
      <c r="K141" s="114">
        <f>SUM(K135:K140)</f>
        <v>2115002.8499999996</v>
      </c>
      <c r="N141" s="199"/>
      <c r="O141" s="110"/>
      <c r="P141" s="199"/>
    </row>
    <row r="142" spans="3:16" s="36" customFormat="1" ht="27.95" customHeight="1" thickBot="1">
      <c r="C142" s="35"/>
      <c r="D142" s="35"/>
      <c r="H142" s="37"/>
      <c r="I142" s="37"/>
      <c r="J142" s="109"/>
      <c r="K142" s="110"/>
      <c r="N142" s="199"/>
      <c r="O142" s="110"/>
      <c r="P142" s="199"/>
    </row>
    <row r="143" spans="3:16" s="36" customFormat="1" ht="41.1" customHeight="1" thickBot="1">
      <c r="C143" s="35"/>
      <c r="D143" s="225"/>
      <c r="E143" s="225"/>
      <c r="F143" s="225"/>
      <c r="H143" s="37"/>
      <c r="I143" s="37"/>
      <c r="J143" s="223" t="s">
        <v>265</v>
      </c>
      <c r="K143" s="224"/>
      <c r="N143" s="199"/>
      <c r="O143" s="110"/>
      <c r="P143" s="199"/>
    </row>
    <row r="144" spans="3:16" s="36" customFormat="1" ht="33" customHeight="1">
      <c r="C144" s="35"/>
      <c r="D144" s="35"/>
      <c r="H144" s="37"/>
      <c r="I144" s="37"/>
      <c r="J144" s="138" t="s">
        <v>256</v>
      </c>
      <c r="K144" s="139">
        <f>SUM(K42,K76,K126)</f>
        <v>2387215</v>
      </c>
      <c r="N144" s="199"/>
      <c r="O144" s="110"/>
      <c r="P144" s="199"/>
    </row>
    <row r="145" spans="3:16" s="36" customFormat="1" ht="33" customHeight="1">
      <c r="C145" s="35"/>
      <c r="D145" s="35"/>
      <c r="H145" s="37"/>
      <c r="I145" s="37"/>
      <c r="J145" s="140" t="s">
        <v>258</v>
      </c>
      <c r="K145" s="141">
        <f>SUM(K144)*0.18</f>
        <v>429698.7</v>
      </c>
      <c r="N145" s="199"/>
      <c r="O145" s="110"/>
      <c r="P145" s="199"/>
    </row>
    <row r="146" spans="3:16" s="36" customFormat="1" ht="9" customHeight="1">
      <c r="C146" s="35"/>
      <c r="D146" s="35"/>
      <c r="H146" s="37"/>
      <c r="I146" s="37"/>
      <c r="J146" s="140"/>
      <c r="K146" s="142"/>
      <c r="N146" s="199"/>
      <c r="O146" s="110"/>
      <c r="P146" s="199"/>
    </row>
    <row r="147" spans="3:16" s="36" customFormat="1" ht="33" customHeight="1">
      <c r="C147" s="35"/>
      <c r="D147" s="35"/>
      <c r="H147" s="37"/>
      <c r="I147" s="37"/>
      <c r="J147" s="140" t="s">
        <v>261</v>
      </c>
      <c r="K147" s="141">
        <f>SUM(K144)*0.11</f>
        <v>262593.65000000002</v>
      </c>
      <c r="N147" s="199"/>
      <c r="O147" s="110"/>
      <c r="P147" s="199"/>
    </row>
    <row r="148" spans="3:16" s="36" customFormat="1" ht="9" customHeight="1">
      <c r="C148" s="35"/>
      <c r="D148" s="35"/>
      <c r="H148" s="37"/>
      <c r="I148" s="37"/>
      <c r="J148" s="140"/>
      <c r="K148" s="142"/>
      <c r="N148" s="199"/>
      <c r="O148" s="110"/>
      <c r="P148" s="199"/>
    </row>
    <row r="149" spans="3:16" s="36" customFormat="1" ht="33" customHeight="1" thickBot="1">
      <c r="C149" s="35"/>
      <c r="D149" s="35"/>
      <c r="H149" s="37"/>
      <c r="I149" s="37"/>
      <c r="J149" s="143" t="s">
        <v>263</v>
      </c>
      <c r="K149" s="144">
        <f>SUM(K144)*0.2</f>
        <v>477443</v>
      </c>
      <c r="N149" s="199"/>
      <c r="O149" s="110"/>
      <c r="P149" s="199"/>
    </row>
    <row r="150" spans="3:16" s="94" customFormat="1" ht="63" customHeight="1" thickBot="1">
      <c r="H150" s="95"/>
      <c r="I150" s="95"/>
      <c r="J150" s="119" t="s">
        <v>266</v>
      </c>
      <c r="K150" s="114">
        <f>SUM(K144:K149)</f>
        <v>3556950.35</v>
      </c>
      <c r="N150" s="96"/>
      <c r="O150" s="106"/>
      <c r="P150" s="97"/>
    </row>
    <row r="151" spans="3:16" s="36" customFormat="1" ht="12.95" customHeight="1">
      <c r="C151" s="35"/>
      <c r="D151" s="35"/>
      <c r="J151" s="98"/>
      <c r="K151" s="99"/>
      <c r="N151" s="37"/>
      <c r="O151" s="99"/>
      <c r="P151" s="100"/>
    </row>
    <row r="152" spans="3:16" s="94" customFormat="1" ht="54.95" customHeight="1">
      <c r="J152" s="98"/>
      <c r="K152" s="106"/>
      <c r="N152" s="96"/>
      <c r="O152" s="106"/>
      <c r="P152" s="97"/>
    </row>
    <row r="153" spans="3:16" ht="24">
      <c r="J153" s="115"/>
      <c r="K153" s="91"/>
      <c r="N153" s="7"/>
      <c r="O153" s="91"/>
      <c r="P153" s="84"/>
    </row>
    <row r="154" spans="3:16">
      <c r="J154" s="81"/>
      <c r="K154" s="82"/>
      <c r="N154" s="7"/>
      <c r="O154" s="82"/>
      <c r="P154" s="82"/>
    </row>
    <row r="155" spans="3:16" ht="18.95">
      <c r="J155" s="53"/>
      <c r="K155" s="85"/>
      <c r="N155" s="86"/>
      <c r="O155" s="85"/>
      <c r="P155" s="85"/>
    </row>
    <row r="156" spans="3:16">
      <c r="K156" s="87"/>
      <c r="O156" s="87"/>
      <c r="P156" s="87"/>
    </row>
    <row r="157" spans="3:16">
      <c r="J157" s="7"/>
      <c r="K157" s="87"/>
      <c r="N157" s="7"/>
      <c r="O157" s="87"/>
      <c r="P157" s="87"/>
    </row>
    <row r="158" spans="3:16" ht="42.6" customHeight="1">
      <c r="H158" s="7"/>
      <c r="I158" s="7"/>
      <c r="J158" s="220"/>
      <c r="K158" s="220"/>
      <c r="N158" s="220"/>
      <c r="O158" s="220"/>
      <c r="P158" s="220"/>
    </row>
    <row r="159" spans="3:16" ht="50.45" customHeight="1">
      <c r="H159" s="7"/>
      <c r="I159" s="7"/>
      <c r="J159" s="79"/>
      <c r="K159" s="80"/>
      <c r="N159" s="7"/>
      <c r="O159" s="80"/>
      <c r="P159" s="80"/>
    </row>
    <row r="160" spans="3:16">
      <c r="C160" s="4"/>
      <c r="D160" s="4"/>
      <c r="E160" s="5"/>
      <c r="F160" s="1"/>
      <c r="G160" s="1"/>
      <c r="H160" s="1"/>
      <c r="I160" s="1"/>
      <c r="J160" s="81"/>
      <c r="K160" s="82"/>
      <c r="N160" s="7"/>
      <c r="O160" s="82"/>
      <c r="P160" s="82"/>
    </row>
    <row r="161" spans="3:16">
      <c r="C161" s="4"/>
      <c r="D161" s="4"/>
      <c r="E161" s="5"/>
      <c r="F161" s="1"/>
      <c r="G161" s="1"/>
      <c r="H161" s="1"/>
      <c r="I161" s="1"/>
      <c r="J161" s="83"/>
      <c r="K161" s="84"/>
      <c r="N161" s="7"/>
      <c r="O161" s="84"/>
      <c r="P161" s="84"/>
    </row>
    <row r="162" spans="3:16">
      <c r="C162" s="3"/>
      <c r="D162" s="3"/>
      <c r="E162" s="1"/>
      <c r="F162" s="6"/>
      <c r="G162" s="6"/>
      <c r="H162" s="1"/>
      <c r="I162" s="1"/>
      <c r="J162" s="81"/>
      <c r="K162" s="82"/>
      <c r="N162" s="7"/>
      <c r="O162" s="82"/>
      <c r="P162" s="82"/>
    </row>
    <row r="163" spans="3:16">
      <c r="C163" s="3"/>
      <c r="D163" s="3"/>
      <c r="E163" s="1"/>
      <c r="F163" s="6"/>
      <c r="G163" s="6"/>
      <c r="H163" s="1"/>
      <c r="I163" s="1"/>
      <c r="J163" s="83"/>
      <c r="K163" s="84"/>
      <c r="N163" s="7"/>
      <c r="O163" s="84"/>
      <c r="P163" s="84"/>
    </row>
    <row r="164" spans="3:16">
      <c r="C164" s="3"/>
      <c r="D164" s="3"/>
      <c r="E164" s="1"/>
      <c r="F164" s="6"/>
      <c r="G164" s="6"/>
      <c r="H164" s="1"/>
      <c r="I164" s="1"/>
      <c r="J164" s="81"/>
      <c r="K164" s="82"/>
      <c r="N164" s="7"/>
      <c r="O164" s="82"/>
      <c r="P164" s="82"/>
    </row>
    <row r="165" spans="3:16" ht="18.95">
      <c r="J165" s="53"/>
      <c r="K165" s="88"/>
      <c r="N165" s="86"/>
      <c r="O165" s="88"/>
      <c r="P165" s="88"/>
    </row>
    <row r="166" spans="3:16">
      <c r="K166" s="87"/>
      <c r="N166" s="7"/>
      <c r="O166" s="87"/>
      <c r="P166" s="87"/>
    </row>
    <row r="167" spans="3:16" ht="38.1" customHeight="1">
      <c r="E167" s="5"/>
      <c r="F167" s="6"/>
      <c r="G167" s="6"/>
      <c r="J167" s="220"/>
      <c r="K167" s="220"/>
      <c r="N167" s="220"/>
      <c r="O167" s="220"/>
      <c r="P167" s="220"/>
    </row>
    <row r="168" spans="3:16" ht="60.6" customHeight="1">
      <c r="J168" s="198"/>
      <c r="K168" s="89"/>
      <c r="N168" s="215"/>
      <c r="O168" s="216"/>
      <c r="P168" s="89"/>
    </row>
    <row r="169" spans="3:16">
      <c r="K169" s="87"/>
      <c r="O169" s="87"/>
      <c r="P169" s="87"/>
    </row>
    <row r="170" spans="3:16">
      <c r="K170" s="8"/>
      <c r="O170" s="8"/>
      <c r="P170" s="8"/>
    </row>
  </sheetData>
  <mergeCells count="13">
    <mergeCell ref="D135:E135"/>
    <mergeCell ref="N168:O168"/>
    <mergeCell ref="C43:H43"/>
    <mergeCell ref="C77:H77"/>
    <mergeCell ref="C127:H127"/>
    <mergeCell ref="J158:K158"/>
    <mergeCell ref="J167:K167"/>
    <mergeCell ref="N158:P158"/>
    <mergeCell ref="N167:P167"/>
    <mergeCell ref="J134:K134"/>
    <mergeCell ref="J143:K143"/>
    <mergeCell ref="D143:F143"/>
    <mergeCell ref="C139:E139"/>
  </mergeCells>
  <pageMargins left="1" right="1" top="1" bottom="1" header="0.5" footer="0.5"/>
  <pageSetup paperSize="4" scale="26" fitToHeight="0" orientation="landscape" r:id="rId1"/>
  <rowBreaks count="1" manualBreakCount="1">
    <brk id="83" min="2" max="10" man="1"/>
  </rowBreaks>
  <colBreaks count="1" manualBreakCount="1">
    <brk id="7" max="14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E3B2-D631-AE4E-8DCE-C40EDB408384}">
  <sheetPr>
    <pageSetUpPr fitToPage="1"/>
  </sheetPr>
  <dimension ref="A1:N126"/>
  <sheetViews>
    <sheetView topLeftCell="A27" zoomScale="75" zoomScaleNormal="68" zoomScaleSheetLayoutView="75" zoomScalePageLayoutView="75" workbookViewId="0">
      <selection activeCell="G52" sqref="G52"/>
    </sheetView>
  </sheetViews>
  <sheetFormatPr defaultColWidth="8.85546875" defaultRowHeight="26.1"/>
  <cols>
    <col min="1" max="1" width="11.42578125" customWidth="1"/>
    <col min="2" max="2" width="11.7109375" customWidth="1"/>
    <col min="3" max="3" width="15" style="2" customWidth="1"/>
    <col min="4" max="4" width="32" customWidth="1"/>
    <col min="5" max="5" width="24.85546875" customWidth="1"/>
    <col min="6" max="6" width="28" customWidth="1"/>
    <col min="7" max="7" width="76.28515625" customWidth="1"/>
    <col min="8" max="8" width="25.140625" customWidth="1"/>
    <col min="9" max="9" width="26.85546875" customWidth="1"/>
    <col min="10" max="10" width="39.85546875" customWidth="1"/>
    <col min="11" max="11" width="38.42578125" customWidth="1"/>
    <col min="12" max="12" width="37.7109375" customWidth="1"/>
    <col min="13" max="13" width="6" customWidth="1"/>
    <col min="14" max="14" width="44.28515625" style="145" customWidth="1"/>
  </cols>
  <sheetData>
    <row r="1" spans="1:13" ht="47.1">
      <c r="C1" s="202" t="s">
        <v>267</v>
      </c>
      <c r="D1" s="72"/>
      <c r="E1" s="72"/>
      <c r="F1" s="72"/>
      <c r="G1" s="72"/>
      <c r="H1" s="73"/>
      <c r="I1" s="73"/>
      <c r="J1" s="179"/>
      <c r="K1" s="73"/>
      <c r="L1" s="74"/>
    </row>
    <row r="2" spans="1:13" ht="27" customHeight="1">
      <c r="C2" s="180" t="s">
        <v>268</v>
      </c>
      <c r="H2" s="1"/>
      <c r="I2" s="1"/>
      <c r="J2" s="181"/>
      <c r="K2" s="1"/>
      <c r="L2" s="75"/>
    </row>
    <row r="3" spans="1:13" ht="12" customHeight="1" thickBot="1">
      <c r="C3" s="182"/>
      <c r="D3" s="183"/>
      <c r="E3" s="183"/>
      <c r="F3" s="183"/>
      <c r="G3" s="183"/>
      <c r="H3" s="183"/>
      <c r="I3" s="183"/>
      <c r="J3" s="183"/>
      <c r="K3" s="183"/>
      <c r="L3" s="184"/>
    </row>
    <row r="4" spans="1:13" s="157" customFormat="1" ht="24.95" thickBot="1">
      <c r="C4" s="158" t="s">
        <v>2</v>
      </c>
      <c r="D4" s="159" t="s">
        <v>269</v>
      </c>
      <c r="E4" s="160"/>
      <c r="F4" s="160"/>
      <c r="G4" s="161"/>
      <c r="H4" s="160"/>
      <c r="I4" s="162"/>
      <c r="J4" s="163"/>
      <c r="K4" s="163"/>
      <c r="L4" s="164"/>
    </row>
    <row r="5" spans="1:13">
      <c r="A5" s="1"/>
      <c r="B5" s="1"/>
      <c r="C5" s="18" t="s">
        <v>270</v>
      </c>
      <c r="D5" s="19" t="s">
        <v>271</v>
      </c>
      <c r="E5" s="19" t="s">
        <v>7</v>
      </c>
      <c r="F5" s="19" t="s">
        <v>272</v>
      </c>
      <c r="G5" s="19" t="s">
        <v>273</v>
      </c>
      <c r="H5" s="19" t="s">
        <v>274</v>
      </c>
      <c r="I5" s="20" t="s">
        <v>275</v>
      </c>
      <c r="J5" s="21" t="s">
        <v>276</v>
      </c>
      <c r="K5" s="19" t="s">
        <v>11</v>
      </c>
      <c r="L5" s="22" t="s">
        <v>12</v>
      </c>
      <c r="M5" s="1"/>
    </row>
    <row r="6" spans="1:13">
      <c r="C6" s="304" t="s">
        <v>277</v>
      </c>
      <c r="D6" s="305" t="s">
        <v>278</v>
      </c>
      <c r="E6" s="306" t="s">
        <v>279</v>
      </c>
      <c r="F6" s="307" t="s">
        <v>17</v>
      </c>
      <c r="G6" s="305"/>
      <c r="H6" s="305" t="s">
        <v>280</v>
      </c>
      <c r="I6" s="305" t="s">
        <v>281</v>
      </c>
      <c r="J6" s="307" t="s">
        <v>282</v>
      </c>
      <c r="K6" s="305" t="s">
        <v>283</v>
      </c>
      <c r="L6" s="308">
        <v>210000</v>
      </c>
    </row>
    <row r="7" spans="1:13">
      <c r="C7" s="304" t="s">
        <v>284</v>
      </c>
      <c r="D7" s="305" t="s">
        <v>285</v>
      </c>
      <c r="E7" s="306" t="s">
        <v>279</v>
      </c>
      <c r="F7" s="307" t="s">
        <v>17</v>
      </c>
      <c r="G7" s="305" t="s">
        <v>286</v>
      </c>
      <c r="H7" s="305" t="s">
        <v>287</v>
      </c>
      <c r="I7" s="305" t="s">
        <v>288</v>
      </c>
      <c r="J7" s="307" t="s">
        <v>282</v>
      </c>
      <c r="K7" s="305" t="s">
        <v>289</v>
      </c>
      <c r="L7" s="308">
        <v>140000</v>
      </c>
    </row>
    <row r="8" spans="1:13">
      <c r="C8" s="304" t="s">
        <v>290</v>
      </c>
      <c r="D8" s="305" t="s">
        <v>291</v>
      </c>
      <c r="E8" s="306" t="s">
        <v>279</v>
      </c>
      <c r="F8" s="307" t="s">
        <v>17</v>
      </c>
      <c r="G8" s="305" t="s">
        <v>292</v>
      </c>
      <c r="H8" s="305" t="s">
        <v>293</v>
      </c>
      <c r="I8" s="305" t="s">
        <v>294</v>
      </c>
      <c r="J8" s="307" t="s">
        <v>282</v>
      </c>
      <c r="K8" s="305" t="s">
        <v>289</v>
      </c>
      <c r="L8" s="308">
        <v>325000</v>
      </c>
    </row>
    <row r="9" spans="1:13">
      <c r="C9" s="304" t="s">
        <v>295</v>
      </c>
      <c r="D9" s="305" t="s">
        <v>296</v>
      </c>
      <c r="E9" s="306" t="s">
        <v>279</v>
      </c>
      <c r="F9" s="307" t="s">
        <v>17</v>
      </c>
      <c r="G9" s="305" t="s">
        <v>297</v>
      </c>
      <c r="H9" s="305" t="s">
        <v>298</v>
      </c>
      <c r="I9" s="307" t="s">
        <v>299</v>
      </c>
      <c r="J9" s="307" t="s">
        <v>282</v>
      </c>
      <c r="K9" s="305" t="s">
        <v>289</v>
      </c>
      <c r="L9" s="308">
        <v>160000</v>
      </c>
    </row>
    <row r="10" spans="1:13">
      <c r="C10" s="304" t="s">
        <v>300</v>
      </c>
      <c r="D10" s="305" t="s">
        <v>301</v>
      </c>
      <c r="E10" s="309" t="s">
        <v>302</v>
      </c>
      <c r="F10" s="307" t="s">
        <v>17</v>
      </c>
      <c r="G10" s="305" t="s">
        <v>303</v>
      </c>
      <c r="H10" s="305" t="s">
        <v>304</v>
      </c>
      <c r="I10" s="305"/>
      <c r="J10" s="307" t="s">
        <v>282</v>
      </c>
      <c r="K10" s="305" t="s">
        <v>305</v>
      </c>
      <c r="L10" s="308">
        <v>110000</v>
      </c>
    </row>
    <row r="11" spans="1:13" ht="33.950000000000003">
      <c r="C11" s="304" t="s">
        <v>306</v>
      </c>
      <c r="D11" s="305" t="s">
        <v>307</v>
      </c>
      <c r="E11" s="306" t="s">
        <v>279</v>
      </c>
      <c r="F11" s="307" t="s">
        <v>31</v>
      </c>
      <c r="G11" s="307" t="s">
        <v>308</v>
      </c>
      <c r="H11" s="305" t="s">
        <v>287</v>
      </c>
      <c r="I11" s="307" t="s">
        <v>309</v>
      </c>
      <c r="J11" s="307" t="s">
        <v>282</v>
      </c>
      <c r="K11" s="305" t="s">
        <v>289</v>
      </c>
      <c r="L11" s="308">
        <v>60000</v>
      </c>
    </row>
    <row r="12" spans="1:13" ht="27" thickBot="1">
      <c r="C12" s="310">
        <v>19</v>
      </c>
      <c r="D12" s="305" t="s">
        <v>310</v>
      </c>
      <c r="E12" s="306" t="s">
        <v>279</v>
      </c>
      <c r="F12" s="307" t="s">
        <v>31</v>
      </c>
      <c r="G12" s="307" t="s">
        <v>311</v>
      </c>
      <c r="H12" s="305" t="s">
        <v>312</v>
      </c>
      <c r="I12" s="307" t="s">
        <v>313</v>
      </c>
      <c r="J12" s="307" t="s">
        <v>282</v>
      </c>
      <c r="K12" s="305" t="s">
        <v>29</v>
      </c>
      <c r="L12" s="250">
        <v>0</v>
      </c>
    </row>
    <row r="13" spans="1:13" ht="27" thickBot="1">
      <c r="C13" s="273"/>
      <c r="D13" s="275"/>
      <c r="E13" s="275"/>
      <c r="F13" s="275"/>
      <c r="G13" s="276"/>
      <c r="H13" s="275"/>
      <c r="I13" s="275"/>
      <c r="J13" s="133" t="s">
        <v>314</v>
      </c>
      <c r="K13" s="134"/>
      <c r="L13" s="135">
        <f>SUM(L6:L12)</f>
        <v>1005000</v>
      </c>
    </row>
    <row r="14" spans="1:13">
      <c r="C14" s="29"/>
      <c r="D14" s="30"/>
      <c r="E14" s="30"/>
      <c r="F14" s="30"/>
      <c r="G14" s="31"/>
      <c r="H14" s="30"/>
      <c r="I14" s="30"/>
      <c r="J14" s="33" t="s">
        <v>315</v>
      </c>
      <c r="K14" s="32">
        <v>0.18</v>
      </c>
      <c r="L14" s="57">
        <f>SUM(L13)*0.18</f>
        <v>180900</v>
      </c>
    </row>
    <row r="15" spans="1:13" ht="6" customHeight="1">
      <c r="C15" s="23"/>
      <c r="D15" s="24"/>
      <c r="E15" s="24"/>
      <c r="F15" s="24"/>
      <c r="G15" s="25"/>
      <c r="H15" s="24"/>
      <c r="I15" s="24"/>
      <c r="J15" s="149"/>
      <c r="K15" s="278"/>
      <c r="L15" s="311"/>
    </row>
    <row r="16" spans="1:13">
      <c r="C16" s="23"/>
      <c r="D16" s="24"/>
      <c r="E16" s="24"/>
      <c r="F16" s="24"/>
      <c r="G16" s="25"/>
      <c r="H16" s="24"/>
      <c r="I16" s="24"/>
      <c r="J16" s="149" t="s">
        <v>130</v>
      </c>
      <c r="K16" s="312">
        <v>0.11</v>
      </c>
      <c r="L16" s="58">
        <f>SUM(L13)*0.11</f>
        <v>110550</v>
      </c>
    </row>
    <row r="17" spans="1:14" ht="6" customHeight="1">
      <c r="C17" s="23"/>
      <c r="D17" s="24"/>
      <c r="E17" s="24"/>
      <c r="F17" s="24"/>
      <c r="G17" s="25"/>
      <c r="H17" s="24"/>
      <c r="I17" s="24"/>
      <c r="J17" s="151"/>
      <c r="K17" s="278"/>
      <c r="L17" s="281"/>
    </row>
    <row r="18" spans="1:14" ht="23.1" customHeight="1" thickBot="1">
      <c r="C18" s="26"/>
      <c r="D18" s="27"/>
      <c r="E18" s="27"/>
      <c r="F18" s="27"/>
      <c r="G18" s="28"/>
      <c r="H18" s="27"/>
      <c r="I18" s="27"/>
      <c r="J18" s="313" t="s">
        <v>131</v>
      </c>
      <c r="K18" s="314">
        <v>0.2</v>
      </c>
      <c r="L18" s="55">
        <f>SUM(L13)*0.2</f>
        <v>201000</v>
      </c>
    </row>
    <row r="19" spans="1:14" ht="66.95" customHeight="1" thickBot="1">
      <c r="G19" s="7"/>
      <c r="J19" s="235" t="s">
        <v>316</v>
      </c>
      <c r="K19" s="236"/>
      <c r="L19" s="136" t="s">
        <v>317</v>
      </c>
      <c r="N19" s="148"/>
    </row>
    <row r="20" spans="1:14" ht="42" customHeight="1">
      <c r="G20" s="7"/>
      <c r="J20" s="45"/>
      <c r="K20" s="46"/>
      <c r="L20" s="47"/>
    </row>
    <row r="21" spans="1:14" ht="39.950000000000003" customHeight="1">
      <c r="D21" s="168" t="s">
        <v>252</v>
      </c>
      <c r="E21" s="237" t="s">
        <v>318</v>
      </c>
      <c r="F21" s="237"/>
      <c r="G21" s="237"/>
      <c r="H21" s="237"/>
      <c r="J21" s="193"/>
      <c r="K21" s="194"/>
      <c r="L21" s="195"/>
    </row>
    <row r="22" spans="1:14" ht="38.1" customHeight="1">
      <c r="D22" s="302" t="s">
        <v>279</v>
      </c>
      <c r="E22" s="238" t="s">
        <v>319</v>
      </c>
      <c r="F22" s="239"/>
      <c r="G22" s="239"/>
      <c r="H22" s="239"/>
      <c r="J22" s="193"/>
      <c r="K22" s="194"/>
      <c r="L22" s="195"/>
    </row>
    <row r="23" spans="1:14" ht="38.1" customHeight="1">
      <c r="D23" s="315" t="s">
        <v>302</v>
      </c>
      <c r="E23" s="238" t="s">
        <v>320</v>
      </c>
      <c r="F23" s="239"/>
      <c r="G23" s="239"/>
      <c r="H23" s="239"/>
      <c r="J23" s="193"/>
      <c r="K23" s="194"/>
      <c r="L23" s="195"/>
    </row>
    <row r="24" spans="1:14" ht="38.1" customHeight="1">
      <c r="D24" s="303" t="s">
        <v>321</v>
      </c>
      <c r="E24" s="238" t="s">
        <v>322</v>
      </c>
      <c r="F24" s="239"/>
      <c r="G24" s="239"/>
      <c r="H24" s="239"/>
      <c r="J24" s="193"/>
      <c r="K24" s="194"/>
      <c r="L24" s="195"/>
    </row>
    <row r="25" spans="1:14" ht="38.1" customHeight="1">
      <c r="D25" s="178" t="s">
        <v>323</v>
      </c>
      <c r="E25" s="239" t="s">
        <v>324</v>
      </c>
      <c r="F25" s="239"/>
      <c r="G25" s="239"/>
      <c r="H25" s="239"/>
      <c r="J25" s="193"/>
      <c r="K25" s="194"/>
      <c r="L25" s="195"/>
    </row>
    <row r="26" spans="1:14" ht="57" customHeight="1">
      <c r="D26" s="178" t="s">
        <v>325</v>
      </c>
      <c r="E26" s="214" t="s">
        <v>326</v>
      </c>
      <c r="F26" s="214"/>
      <c r="G26" s="214"/>
      <c r="H26" s="214"/>
      <c r="J26" s="193"/>
      <c r="K26" s="194"/>
      <c r="L26" s="195"/>
    </row>
    <row r="27" spans="1:14" ht="38.1" customHeight="1">
      <c r="D27" s="197" t="s">
        <v>327</v>
      </c>
      <c r="E27" s="239" t="s">
        <v>328</v>
      </c>
      <c r="F27" s="239"/>
      <c r="G27" s="239"/>
      <c r="H27" s="239"/>
      <c r="J27" s="193"/>
      <c r="K27" s="194"/>
      <c r="L27" s="195"/>
    </row>
    <row r="28" spans="1:14" ht="54" customHeight="1" thickBot="1">
      <c r="D28" s="214" t="s">
        <v>329</v>
      </c>
      <c r="E28" s="214"/>
      <c r="F28" s="214"/>
      <c r="G28" s="214"/>
      <c r="H28" s="214"/>
      <c r="J28" s="193"/>
      <c r="K28" s="194"/>
      <c r="L28" s="195"/>
    </row>
    <row r="29" spans="1:14" ht="44.1" customHeight="1">
      <c r="C29" s="240" t="s">
        <v>330</v>
      </c>
      <c r="D29" s="241"/>
      <c r="E29" s="241"/>
      <c r="F29" s="241"/>
      <c r="G29" s="241"/>
      <c r="H29" s="241"/>
      <c r="I29" s="241"/>
      <c r="J29" s="45"/>
      <c r="K29" s="46"/>
      <c r="L29" s="203"/>
    </row>
    <row r="30" spans="1:14" ht="9" customHeight="1" thickBot="1">
      <c r="C30" s="188"/>
      <c r="D30" s="183"/>
      <c r="E30" s="183"/>
      <c r="F30" s="183"/>
      <c r="G30" s="190"/>
      <c r="H30" s="183"/>
      <c r="I30" s="183"/>
      <c r="J30" s="204"/>
      <c r="K30" s="191"/>
      <c r="L30" s="192"/>
    </row>
    <row r="31" spans="1:14" s="157" customFormat="1" ht="26.1" customHeight="1" thickBot="1">
      <c r="C31" s="205" t="s">
        <v>133</v>
      </c>
      <c r="D31" s="206" t="s">
        <v>331</v>
      </c>
      <c r="E31" s="207"/>
      <c r="F31" s="207"/>
      <c r="G31" s="208"/>
      <c r="H31" s="207"/>
      <c r="I31" s="209"/>
      <c r="J31" s="210"/>
      <c r="K31" s="210"/>
      <c r="L31" s="211"/>
      <c r="M31" s="165"/>
    </row>
    <row r="32" spans="1:14" ht="21" customHeight="1">
      <c r="A32" s="1"/>
      <c r="B32" s="1"/>
      <c r="C32" s="18" t="s">
        <v>270</v>
      </c>
      <c r="D32" s="19" t="s">
        <v>271</v>
      </c>
      <c r="E32" s="19" t="s">
        <v>7</v>
      </c>
      <c r="F32" s="19" t="s">
        <v>272</v>
      </c>
      <c r="G32" s="19" t="s">
        <v>273</v>
      </c>
      <c r="H32" s="19" t="s">
        <v>274</v>
      </c>
      <c r="I32" s="20" t="s">
        <v>275</v>
      </c>
      <c r="J32" s="21" t="s">
        <v>276</v>
      </c>
      <c r="K32" s="19" t="s">
        <v>11</v>
      </c>
      <c r="L32" s="22" t="s">
        <v>12</v>
      </c>
      <c r="M32" s="1"/>
    </row>
    <row r="33" spans="3:14" s="36" customFormat="1" ht="18.95" customHeight="1">
      <c r="C33" s="316" t="s">
        <v>332</v>
      </c>
      <c r="D33" s="317" t="s">
        <v>333</v>
      </c>
      <c r="E33" s="318" t="s">
        <v>334</v>
      </c>
      <c r="F33" s="319" t="s">
        <v>17</v>
      </c>
      <c r="G33" s="317" t="s">
        <v>335</v>
      </c>
      <c r="H33" s="317" t="s">
        <v>336</v>
      </c>
      <c r="I33" s="317" t="s">
        <v>337</v>
      </c>
      <c r="J33" s="319" t="s">
        <v>338</v>
      </c>
      <c r="K33" s="317" t="s">
        <v>339</v>
      </c>
      <c r="L33" s="320">
        <v>85000</v>
      </c>
      <c r="N33" s="147"/>
    </row>
    <row r="34" spans="3:14" s="36" customFormat="1" ht="36.950000000000003" customHeight="1">
      <c r="C34" s="316" t="s">
        <v>340</v>
      </c>
      <c r="D34" s="317" t="s">
        <v>341</v>
      </c>
      <c r="E34" s="318" t="s">
        <v>334</v>
      </c>
      <c r="F34" s="319" t="s">
        <v>17</v>
      </c>
      <c r="G34" s="319" t="s">
        <v>342</v>
      </c>
      <c r="H34" s="317" t="s">
        <v>343</v>
      </c>
      <c r="I34" s="319" t="s">
        <v>344</v>
      </c>
      <c r="J34" s="319" t="s">
        <v>338</v>
      </c>
      <c r="K34" s="319" t="s">
        <v>345</v>
      </c>
      <c r="L34" s="320">
        <v>550000</v>
      </c>
      <c r="N34" s="147"/>
    </row>
    <row r="35" spans="3:14" s="36" customFormat="1" ht="20.100000000000001" customHeight="1">
      <c r="C35" s="321">
        <v>20</v>
      </c>
      <c r="D35" s="317" t="s">
        <v>346</v>
      </c>
      <c r="E35" s="318" t="s">
        <v>334</v>
      </c>
      <c r="F35" s="319" t="s">
        <v>31</v>
      </c>
      <c r="G35" s="317" t="s">
        <v>347</v>
      </c>
      <c r="H35" s="317" t="s">
        <v>336</v>
      </c>
      <c r="I35" s="317" t="s">
        <v>348</v>
      </c>
      <c r="J35" s="319" t="s">
        <v>338</v>
      </c>
      <c r="K35" s="319" t="s">
        <v>349</v>
      </c>
      <c r="L35" s="289">
        <v>155000</v>
      </c>
      <c r="N35" s="147"/>
    </row>
    <row r="36" spans="3:14" s="36" customFormat="1" ht="32.1">
      <c r="C36" s="316" t="s">
        <v>350</v>
      </c>
      <c r="D36" s="317" t="s">
        <v>307</v>
      </c>
      <c r="E36" s="318" t="s">
        <v>279</v>
      </c>
      <c r="F36" s="319" t="s">
        <v>31</v>
      </c>
      <c r="G36" s="319" t="s">
        <v>351</v>
      </c>
      <c r="H36" s="317" t="s">
        <v>352</v>
      </c>
      <c r="I36" s="319" t="s">
        <v>353</v>
      </c>
      <c r="J36" s="319" t="s">
        <v>338</v>
      </c>
      <c r="K36" s="317" t="s">
        <v>354</v>
      </c>
      <c r="L36" s="320">
        <v>60000</v>
      </c>
      <c r="N36" s="147"/>
    </row>
    <row r="37" spans="3:14" s="36" customFormat="1" ht="18" customHeight="1">
      <c r="C37" s="321">
        <v>22</v>
      </c>
      <c r="D37" s="317" t="s">
        <v>355</v>
      </c>
      <c r="E37" s="318" t="s">
        <v>334</v>
      </c>
      <c r="F37" s="319" t="s">
        <v>31</v>
      </c>
      <c r="G37" s="319" t="s">
        <v>356</v>
      </c>
      <c r="H37" s="317" t="s">
        <v>336</v>
      </c>
      <c r="I37" s="317" t="s">
        <v>357</v>
      </c>
      <c r="J37" s="319" t="s">
        <v>338</v>
      </c>
      <c r="K37" s="319" t="s">
        <v>358</v>
      </c>
      <c r="L37" s="289">
        <v>45000</v>
      </c>
      <c r="N37" s="147"/>
    </row>
    <row r="38" spans="3:14" s="36" customFormat="1" ht="32.1">
      <c r="C38" s="316" t="s">
        <v>359</v>
      </c>
      <c r="D38" s="317" t="s">
        <v>360</v>
      </c>
      <c r="E38" s="318" t="s">
        <v>279</v>
      </c>
      <c r="F38" s="319" t="s">
        <v>31</v>
      </c>
      <c r="G38" s="319" t="s">
        <v>361</v>
      </c>
      <c r="H38" s="317" t="s">
        <v>352</v>
      </c>
      <c r="I38" s="317" t="s">
        <v>362</v>
      </c>
      <c r="J38" s="319" t="s">
        <v>338</v>
      </c>
      <c r="K38" s="317" t="s">
        <v>354</v>
      </c>
      <c r="L38" s="320">
        <v>30000</v>
      </c>
      <c r="N38" s="147"/>
    </row>
    <row r="39" spans="3:14" s="36" customFormat="1" ht="18.95" customHeight="1">
      <c r="C39" s="321">
        <v>24</v>
      </c>
      <c r="D39" s="317" t="s">
        <v>363</v>
      </c>
      <c r="E39" s="318" t="s">
        <v>334</v>
      </c>
      <c r="F39" s="319" t="s">
        <v>31</v>
      </c>
      <c r="G39" s="319" t="s">
        <v>364</v>
      </c>
      <c r="H39" s="317" t="s">
        <v>336</v>
      </c>
      <c r="I39" s="317" t="s">
        <v>365</v>
      </c>
      <c r="J39" s="319" t="s">
        <v>338</v>
      </c>
      <c r="K39" s="319" t="s">
        <v>366</v>
      </c>
      <c r="L39" s="289">
        <v>65000</v>
      </c>
      <c r="N39" s="147"/>
    </row>
    <row r="40" spans="3:14" s="36" customFormat="1" ht="32.1">
      <c r="C40" s="316" t="s">
        <v>367</v>
      </c>
      <c r="D40" s="317" t="s">
        <v>368</v>
      </c>
      <c r="E40" s="318" t="s">
        <v>334</v>
      </c>
      <c r="F40" s="319" t="s">
        <v>31</v>
      </c>
      <c r="G40" s="319" t="s">
        <v>369</v>
      </c>
      <c r="H40" s="317" t="s">
        <v>343</v>
      </c>
      <c r="I40" s="319" t="s">
        <v>370</v>
      </c>
      <c r="J40" s="319" t="s">
        <v>338</v>
      </c>
      <c r="K40" s="317" t="s">
        <v>371</v>
      </c>
      <c r="L40" s="320">
        <v>525000</v>
      </c>
      <c r="N40" s="147"/>
    </row>
    <row r="41" spans="3:14" s="36" customFormat="1">
      <c r="C41" s="316" t="s">
        <v>372</v>
      </c>
      <c r="D41" s="317" t="s">
        <v>373</v>
      </c>
      <c r="E41" s="318" t="s">
        <v>334</v>
      </c>
      <c r="F41" s="319" t="s">
        <v>31</v>
      </c>
      <c r="G41" s="319" t="s">
        <v>374</v>
      </c>
      <c r="H41" s="317" t="s">
        <v>343</v>
      </c>
      <c r="I41" s="317" t="s">
        <v>375</v>
      </c>
      <c r="J41" s="319" t="s">
        <v>338</v>
      </c>
      <c r="K41" s="317" t="s">
        <v>371</v>
      </c>
      <c r="L41" s="320">
        <v>140000</v>
      </c>
      <c r="N41" s="147"/>
    </row>
    <row r="42" spans="3:14" s="36" customFormat="1" ht="18" customHeight="1">
      <c r="C42" s="321">
        <v>27</v>
      </c>
      <c r="D42" s="317" t="s">
        <v>376</v>
      </c>
      <c r="E42" s="318" t="s">
        <v>334</v>
      </c>
      <c r="F42" s="319" t="s">
        <v>31</v>
      </c>
      <c r="G42" s="319" t="s">
        <v>377</v>
      </c>
      <c r="H42" s="317" t="s">
        <v>336</v>
      </c>
      <c r="I42" s="317" t="s">
        <v>378</v>
      </c>
      <c r="J42" s="319" t="s">
        <v>338</v>
      </c>
      <c r="K42" s="317" t="s">
        <v>371</v>
      </c>
      <c r="L42" s="289">
        <v>135000</v>
      </c>
      <c r="N42" s="147"/>
    </row>
    <row r="43" spans="3:14" s="36" customFormat="1" ht="32.1">
      <c r="C43" s="321">
        <v>28</v>
      </c>
      <c r="D43" s="317" t="s">
        <v>355</v>
      </c>
      <c r="E43" s="322" t="s">
        <v>302</v>
      </c>
      <c r="F43" s="319" t="s">
        <v>31</v>
      </c>
      <c r="G43" s="319" t="s">
        <v>379</v>
      </c>
      <c r="H43" s="317" t="s">
        <v>336</v>
      </c>
      <c r="I43" s="317"/>
      <c r="J43" s="319" t="s">
        <v>338</v>
      </c>
      <c r="K43" s="319" t="s">
        <v>380</v>
      </c>
      <c r="L43" s="289">
        <v>0</v>
      </c>
      <c r="N43" s="147"/>
    </row>
    <row r="44" spans="3:14" s="36" customFormat="1" ht="32.1">
      <c r="C44" s="321">
        <v>29</v>
      </c>
      <c r="D44" s="317" t="s">
        <v>355</v>
      </c>
      <c r="E44" s="322" t="s">
        <v>302</v>
      </c>
      <c r="F44" s="319" t="s">
        <v>31</v>
      </c>
      <c r="G44" s="319" t="s">
        <v>379</v>
      </c>
      <c r="H44" s="317" t="s">
        <v>336</v>
      </c>
      <c r="I44" s="317"/>
      <c r="J44" s="319" t="s">
        <v>338</v>
      </c>
      <c r="K44" s="319" t="s">
        <v>380</v>
      </c>
      <c r="L44" s="289">
        <v>0</v>
      </c>
      <c r="N44" s="147"/>
    </row>
    <row r="45" spans="3:14" s="36" customFormat="1" ht="18.95" customHeight="1">
      <c r="C45" s="321">
        <v>30</v>
      </c>
      <c r="D45" s="317" t="s">
        <v>381</v>
      </c>
      <c r="E45" s="318" t="s">
        <v>334</v>
      </c>
      <c r="F45" s="319" t="s">
        <v>31</v>
      </c>
      <c r="G45" s="319" t="s">
        <v>382</v>
      </c>
      <c r="H45" s="317" t="s">
        <v>336</v>
      </c>
      <c r="I45" s="317" t="s">
        <v>383</v>
      </c>
      <c r="J45" s="319" t="s">
        <v>338</v>
      </c>
      <c r="K45" s="317" t="s">
        <v>371</v>
      </c>
      <c r="L45" s="289">
        <v>110000</v>
      </c>
      <c r="N45" s="147"/>
    </row>
    <row r="46" spans="3:14" s="36" customFormat="1" ht="24.95" customHeight="1">
      <c r="C46" s="321">
        <v>31</v>
      </c>
      <c r="D46" s="317" t="s">
        <v>384</v>
      </c>
      <c r="E46" s="318" t="s">
        <v>334</v>
      </c>
      <c r="F46" s="319" t="s">
        <v>31</v>
      </c>
      <c r="G46" s="319" t="s">
        <v>385</v>
      </c>
      <c r="H46" s="317" t="s">
        <v>336</v>
      </c>
      <c r="I46" s="317" t="s">
        <v>386</v>
      </c>
      <c r="J46" s="319" t="s">
        <v>338</v>
      </c>
      <c r="K46" s="319" t="s">
        <v>387</v>
      </c>
      <c r="L46" s="289">
        <v>225000</v>
      </c>
      <c r="N46" s="147"/>
    </row>
    <row r="47" spans="3:14" s="36" customFormat="1">
      <c r="C47" s="321">
        <v>32</v>
      </c>
      <c r="D47" s="317" t="s">
        <v>355</v>
      </c>
      <c r="E47" s="318" t="s">
        <v>334</v>
      </c>
      <c r="F47" s="319" t="s">
        <v>31</v>
      </c>
      <c r="G47" s="319" t="s">
        <v>388</v>
      </c>
      <c r="H47" s="317" t="s">
        <v>336</v>
      </c>
      <c r="I47" s="317" t="s">
        <v>389</v>
      </c>
      <c r="J47" s="319" t="s">
        <v>338</v>
      </c>
      <c r="K47" s="317" t="s">
        <v>371</v>
      </c>
      <c r="L47" s="289">
        <v>95000</v>
      </c>
      <c r="N47" s="147"/>
    </row>
    <row r="48" spans="3:14" s="36" customFormat="1">
      <c r="C48" s="321">
        <v>33</v>
      </c>
      <c r="D48" s="317" t="s">
        <v>341</v>
      </c>
      <c r="E48" s="318" t="s">
        <v>334</v>
      </c>
      <c r="F48" s="319" t="s">
        <v>31</v>
      </c>
      <c r="G48" s="319" t="s">
        <v>390</v>
      </c>
      <c r="H48" s="317" t="s">
        <v>336</v>
      </c>
      <c r="I48" s="317" t="s">
        <v>391</v>
      </c>
      <c r="J48" s="319" t="s">
        <v>338</v>
      </c>
      <c r="K48" s="317" t="s">
        <v>371</v>
      </c>
      <c r="L48" s="289">
        <v>225000</v>
      </c>
      <c r="N48" s="147"/>
    </row>
    <row r="49" spans="3:14" s="36" customFormat="1">
      <c r="C49" s="321">
        <v>34</v>
      </c>
      <c r="D49" s="317" t="s">
        <v>392</v>
      </c>
      <c r="E49" s="318" t="s">
        <v>334</v>
      </c>
      <c r="F49" s="319" t="s">
        <v>31</v>
      </c>
      <c r="G49" s="319" t="s">
        <v>393</v>
      </c>
      <c r="H49" s="317" t="s">
        <v>293</v>
      </c>
      <c r="I49" s="317" t="s">
        <v>294</v>
      </c>
      <c r="J49" s="319" t="s">
        <v>338</v>
      </c>
      <c r="K49" s="317" t="s">
        <v>354</v>
      </c>
      <c r="L49" s="289">
        <v>25000</v>
      </c>
      <c r="N49" s="147"/>
    </row>
    <row r="50" spans="3:14" s="36" customFormat="1" ht="32.1">
      <c r="C50" s="316" t="s">
        <v>394</v>
      </c>
      <c r="D50" s="317" t="s">
        <v>307</v>
      </c>
      <c r="E50" s="318" t="s">
        <v>279</v>
      </c>
      <c r="F50" s="319" t="s">
        <v>31</v>
      </c>
      <c r="G50" s="319" t="s">
        <v>395</v>
      </c>
      <c r="H50" s="317" t="s">
        <v>287</v>
      </c>
      <c r="I50" s="319" t="s">
        <v>396</v>
      </c>
      <c r="J50" s="319" t="s">
        <v>338</v>
      </c>
      <c r="K50" s="317" t="s">
        <v>354</v>
      </c>
      <c r="L50" s="320">
        <v>35000</v>
      </c>
      <c r="N50" s="147"/>
    </row>
    <row r="51" spans="3:14" s="36" customFormat="1">
      <c r="C51" s="321">
        <v>37</v>
      </c>
      <c r="D51" s="317" t="s">
        <v>355</v>
      </c>
      <c r="E51" s="323" t="s">
        <v>321</v>
      </c>
      <c r="F51" s="319" t="s">
        <v>31</v>
      </c>
      <c r="G51" s="319" t="s">
        <v>397</v>
      </c>
      <c r="H51" s="317" t="s">
        <v>113</v>
      </c>
      <c r="I51" s="317"/>
      <c r="J51" s="319" t="s">
        <v>338</v>
      </c>
      <c r="K51" s="317" t="s">
        <v>29</v>
      </c>
      <c r="L51" s="289">
        <v>0</v>
      </c>
      <c r="N51" s="147"/>
    </row>
    <row r="52" spans="3:14" s="36" customFormat="1" ht="32.1">
      <c r="C52" s="316" t="s">
        <v>398</v>
      </c>
      <c r="D52" s="317" t="s">
        <v>399</v>
      </c>
      <c r="E52" s="318" t="s">
        <v>400</v>
      </c>
      <c r="F52" s="319" t="s">
        <v>31</v>
      </c>
      <c r="G52" s="319" t="s">
        <v>401</v>
      </c>
      <c r="H52" s="317" t="s">
        <v>343</v>
      </c>
      <c r="I52" s="319" t="s">
        <v>402</v>
      </c>
      <c r="J52" s="319" t="s">
        <v>338</v>
      </c>
      <c r="K52" s="319" t="s">
        <v>403</v>
      </c>
      <c r="L52" s="320">
        <v>425000</v>
      </c>
      <c r="N52" s="147"/>
    </row>
    <row r="53" spans="3:14" s="36" customFormat="1">
      <c r="C53" s="321">
        <v>39</v>
      </c>
      <c r="D53" s="317" t="s">
        <v>355</v>
      </c>
      <c r="E53" s="323" t="s">
        <v>321</v>
      </c>
      <c r="F53" s="319" t="s">
        <v>31</v>
      </c>
      <c r="G53" s="319" t="s">
        <v>404</v>
      </c>
      <c r="H53" s="317" t="s">
        <v>113</v>
      </c>
      <c r="I53" s="317"/>
      <c r="J53" s="319" t="s">
        <v>338</v>
      </c>
      <c r="K53" s="317" t="s">
        <v>29</v>
      </c>
      <c r="L53" s="289">
        <v>0</v>
      </c>
      <c r="N53" s="147"/>
    </row>
    <row r="54" spans="3:14" s="36" customFormat="1" ht="32.1">
      <c r="C54" s="321">
        <v>40</v>
      </c>
      <c r="D54" s="317" t="s">
        <v>341</v>
      </c>
      <c r="E54" s="318" t="s">
        <v>334</v>
      </c>
      <c r="F54" s="319" t="s">
        <v>31</v>
      </c>
      <c r="G54" s="319" t="s">
        <v>405</v>
      </c>
      <c r="H54" s="317" t="s">
        <v>343</v>
      </c>
      <c r="I54" s="317" t="s">
        <v>406</v>
      </c>
      <c r="J54" s="319" t="s">
        <v>338</v>
      </c>
      <c r="K54" s="319" t="s">
        <v>371</v>
      </c>
      <c r="L54" s="289">
        <v>160000</v>
      </c>
      <c r="N54" s="147"/>
    </row>
    <row r="55" spans="3:14" s="36" customFormat="1">
      <c r="C55" s="321">
        <v>41</v>
      </c>
      <c r="D55" s="317" t="s">
        <v>407</v>
      </c>
      <c r="E55" s="318" t="s">
        <v>334</v>
      </c>
      <c r="F55" s="319" t="s">
        <v>31</v>
      </c>
      <c r="G55" s="319" t="s">
        <v>408</v>
      </c>
      <c r="H55" s="317" t="s">
        <v>336</v>
      </c>
      <c r="I55" s="317" t="s">
        <v>409</v>
      </c>
      <c r="J55" s="319" t="s">
        <v>338</v>
      </c>
      <c r="K55" s="317" t="s">
        <v>354</v>
      </c>
      <c r="L55" s="289">
        <v>30000</v>
      </c>
      <c r="N55" s="147"/>
    </row>
    <row r="56" spans="3:14" s="36" customFormat="1" ht="32.1">
      <c r="C56" s="316" t="s">
        <v>410</v>
      </c>
      <c r="D56" s="317" t="s">
        <v>307</v>
      </c>
      <c r="E56" s="318" t="s">
        <v>279</v>
      </c>
      <c r="F56" s="319" t="s">
        <v>31</v>
      </c>
      <c r="G56" s="319" t="s">
        <v>411</v>
      </c>
      <c r="H56" s="317" t="s">
        <v>352</v>
      </c>
      <c r="I56" s="319" t="s">
        <v>412</v>
      </c>
      <c r="J56" s="319" t="s">
        <v>338</v>
      </c>
      <c r="K56" s="317" t="s">
        <v>354</v>
      </c>
      <c r="L56" s="320">
        <v>30000</v>
      </c>
      <c r="N56" s="147"/>
    </row>
    <row r="57" spans="3:14" s="36" customFormat="1" ht="32.1">
      <c r="C57" s="316" t="s">
        <v>413</v>
      </c>
      <c r="D57" s="317" t="s">
        <v>307</v>
      </c>
      <c r="E57" s="318" t="s">
        <v>279</v>
      </c>
      <c r="F57" s="319" t="s">
        <v>31</v>
      </c>
      <c r="G57" s="319" t="s">
        <v>414</v>
      </c>
      <c r="H57" s="317" t="s">
        <v>352</v>
      </c>
      <c r="I57" s="319" t="s">
        <v>415</v>
      </c>
      <c r="J57" s="319" t="s">
        <v>338</v>
      </c>
      <c r="K57" s="317" t="s">
        <v>354</v>
      </c>
      <c r="L57" s="320">
        <v>30000</v>
      </c>
      <c r="N57" s="147"/>
    </row>
    <row r="58" spans="3:14" s="36" customFormat="1" ht="21.95" customHeight="1">
      <c r="C58" s="321">
        <v>44</v>
      </c>
      <c r="D58" s="317" t="s">
        <v>355</v>
      </c>
      <c r="E58" s="318" t="s">
        <v>334</v>
      </c>
      <c r="F58" s="319" t="s">
        <v>31</v>
      </c>
      <c r="G58" s="319" t="s">
        <v>416</v>
      </c>
      <c r="H58" s="317" t="s">
        <v>336</v>
      </c>
      <c r="I58" s="317" t="s">
        <v>409</v>
      </c>
      <c r="J58" s="319" t="s">
        <v>338</v>
      </c>
      <c r="K58" s="317" t="s">
        <v>354</v>
      </c>
      <c r="L58" s="289">
        <v>30000</v>
      </c>
      <c r="N58" s="147"/>
    </row>
    <row r="59" spans="3:14" s="36" customFormat="1" ht="48">
      <c r="C59" s="321">
        <v>45</v>
      </c>
      <c r="D59" s="317" t="s">
        <v>417</v>
      </c>
      <c r="E59" s="322" t="s">
        <v>302</v>
      </c>
      <c r="F59" s="319" t="s">
        <v>31</v>
      </c>
      <c r="G59" s="319" t="s">
        <v>418</v>
      </c>
      <c r="H59" s="317" t="s">
        <v>336</v>
      </c>
      <c r="I59" s="317" t="s">
        <v>419</v>
      </c>
      <c r="J59" s="319" t="s">
        <v>338</v>
      </c>
      <c r="K59" s="319" t="s">
        <v>380</v>
      </c>
      <c r="L59" s="289">
        <v>0</v>
      </c>
      <c r="N59" s="147"/>
    </row>
    <row r="60" spans="3:14" s="36" customFormat="1" ht="21.95" customHeight="1">
      <c r="C60" s="321">
        <v>46</v>
      </c>
      <c r="D60" s="317" t="s">
        <v>355</v>
      </c>
      <c r="E60" s="318" t="s">
        <v>334</v>
      </c>
      <c r="F60" s="319" t="s">
        <v>31</v>
      </c>
      <c r="G60" s="319" t="s">
        <v>420</v>
      </c>
      <c r="H60" s="317" t="s">
        <v>336</v>
      </c>
      <c r="I60" s="317" t="s">
        <v>421</v>
      </c>
      <c r="J60" s="319" t="s">
        <v>338</v>
      </c>
      <c r="K60" s="319" t="s">
        <v>358</v>
      </c>
      <c r="L60" s="289">
        <v>12500</v>
      </c>
      <c r="N60" s="147"/>
    </row>
    <row r="61" spans="3:14" s="36" customFormat="1" ht="21.95" customHeight="1">
      <c r="C61" s="321">
        <v>47</v>
      </c>
      <c r="D61" s="317" t="s">
        <v>355</v>
      </c>
      <c r="E61" s="318" t="s">
        <v>334</v>
      </c>
      <c r="F61" s="319" t="s">
        <v>31</v>
      </c>
      <c r="G61" s="319" t="s">
        <v>422</v>
      </c>
      <c r="H61" s="317" t="s">
        <v>336</v>
      </c>
      <c r="I61" s="317" t="s">
        <v>421</v>
      </c>
      <c r="J61" s="319" t="s">
        <v>338</v>
      </c>
      <c r="K61" s="319" t="s">
        <v>358</v>
      </c>
      <c r="L61" s="289">
        <v>38000</v>
      </c>
      <c r="N61" s="147"/>
    </row>
    <row r="62" spans="3:14" s="36" customFormat="1" ht="21.95" customHeight="1">
      <c r="C62" s="321">
        <v>48</v>
      </c>
      <c r="D62" s="317" t="s">
        <v>407</v>
      </c>
      <c r="E62" s="318" t="s">
        <v>334</v>
      </c>
      <c r="F62" s="319" t="s">
        <v>31</v>
      </c>
      <c r="G62" s="319" t="s">
        <v>422</v>
      </c>
      <c r="H62" s="317" t="s">
        <v>336</v>
      </c>
      <c r="I62" s="317" t="s">
        <v>421</v>
      </c>
      <c r="J62" s="319" t="s">
        <v>338</v>
      </c>
      <c r="K62" s="319" t="s">
        <v>358</v>
      </c>
      <c r="L62" s="289">
        <v>38000</v>
      </c>
      <c r="N62" s="147"/>
    </row>
    <row r="63" spans="3:14" s="36" customFormat="1" ht="32.1">
      <c r="C63" s="316" t="s">
        <v>423</v>
      </c>
      <c r="D63" s="317" t="s">
        <v>307</v>
      </c>
      <c r="E63" s="322" t="s">
        <v>302</v>
      </c>
      <c r="F63" s="319" t="s">
        <v>31</v>
      </c>
      <c r="G63" s="319" t="s">
        <v>424</v>
      </c>
      <c r="H63" s="317" t="s">
        <v>352</v>
      </c>
      <c r="I63" s="317"/>
      <c r="J63" s="319" t="s">
        <v>338</v>
      </c>
      <c r="K63" s="317" t="s">
        <v>305</v>
      </c>
      <c r="L63" s="320">
        <v>85000</v>
      </c>
      <c r="N63" s="147"/>
    </row>
    <row r="64" spans="3:14" s="36" customFormat="1" ht="32.1">
      <c r="C64" s="316" t="s">
        <v>425</v>
      </c>
      <c r="D64" s="317" t="s">
        <v>426</v>
      </c>
      <c r="E64" s="318" t="s">
        <v>279</v>
      </c>
      <c r="F64" s="319" t="s">
        <v>31</v>
      </c>
      <c r="G64" s="319" t="s">
        <v>427</v>
      </c>
      <c r="H64" s="317" t="s">
        <v>287</v>
      </c>
      <c r="I64" s="319" t="s">
        <v>428</v>
      </c>
      <c r="J64" s="319" t="s">
        <v>338</v>
      </c>
      <c r="K64" s="317" t="s">
        <v>354</v>
      </c>
      <c r="L64" s="320">
        <v>35000</v>
      </c>
      <c r="N64" s="147"/>
    </row>
    <row r="65" spans="3:14" s="36" customFormat="1">
      <c r="C65" s="321">
        <v>51</v>
      </c>
      <c r="D65" s="317" t="s">
        <v>341</v>
      </c>
      <c r="E65" s="318" t="s">
        <v>400</v>
      </c>
      <c r="F65" s="319" t="s">
        <v>31</v>
      </c>
      <c r="G65" s="319" t="s">
        <v>429</v>
      </c>
      <c r="H65" s="317" t="s">
        <v>343</v>
      </c>
      <c r="I65" s="317" t="s">
        <v>430</v>
      </c>
      <c r="J65" s="319" t="s">
        <v>338</v>
      </c>
      <c r="K65" s="317" t="s">
        <v>431</v>
      </c>
      <c r="L65" s="289">
        <v>450000</v>
      </c>
      <c r="N65" s="147"/>
    </row>
    <row r="66" spans="3:14" s="36" customFormat="1" ht="48.95" customHeight="1">
      <c r="C66" s="316" t="s">
        <v>432</v>
      </c>
      <c r="D66" s="317" t="s">
        <v>307</v>
      </c>
      <c r="E66" s="318" t="s">
        <v>279</v>
      </c>
      <c r="F66" s="319" t="s">
        <v>31</v>
      </c>
      <c r="G66" s="319" t="s">
        <v>433</v>
      </c>
      <c r="H66" s="317" t="s">
        <v>352</v>
      </c>
      <c r="I66" s="319" t="s">
        <v>434</v>
      </c>
      <c r="J66" s="319" t="s">
        <v>338</v>
      </c>
      <c r="K66" s="317" t="s">
        <v>354</v>
      </c>
      <c r="L66" s="320">
        <v>65000</v>
      </c>
      <c r="N66" s="147"/>
    </row>
    <row r="67" spans="3:14" s="36" customFormat="1" ht="45" customHeight="1">
      <c r="C67" s="321">
        <v>53</v>
      </c>
      <c r="D67" s="317" t="s">
        <v>435</v>
      </c>
      <c r="E67" s="322" t="s">
        <v>302</v>
      </c>
      <c r="F67" s="319" t="s">
        <v>31</v>
      </c>
      <c r="G67" s="319" t="s">
        <v>436</v>
      </c>
      <c r="H67" s="317" t="s">
        <v>336</v>
      </c>
      <c r="I67" s="317"/>
      <c r="J67" s="319" t="s">
        <v>338</v>
      </c>
      <c r="K67" s="319" t="s">
        <v>380</v>
      </c>
      <c r="L67" s="289">
        <v>0</v>
      </c>
      <c r="N67" s="147"/>
    </row>
    <row r="68" spans="3:14" s="36" customFormat="1" ht="20.100000000000001" customHeight="1">
      <c r="C68" s="321">
        <v>54</v>
      </c>
      <c r="D68" s="317" t="s">
        <v>355</v>
      </c>
      <c r="E68" s="323" t="s">
        <v>321</v>
      </c>
      <c r="F68" s="319" t="s">
        <v>31</v>
      </c>
      <c r="G68" s="319" t="s">
        <v>437</v>
      </c>
      <c r="H68" s="317" t="s">
        <v>113</v>
      </c>
      <c r="I68" s="317"/>
      <c r="J68" s="319" t="s">
        <v>338</v>
      </c>
      <c r="K68" s="317" t="s">
        <v>29</v>
      </c>
      <c r="L68" s="289">
        <v>0</v>
      </c>
      <c r="N68" s="147"/>
    </row>
    <row r="69" spans="3:14" s="36" customFormat="1">
      <c r="C69" s="321">
        <v>55</v>
      </c>
      <c r="D69" s="317" t="s">
        <v>355</v>
      </c>
      <c r="E69" s="318" t="s">
        <v>334</v>
      </c>
      <c r="F69" s="319" t="s">
        <v>31</v>
      </c>
      <c r="G69" s="319" t="s">
        <v>438</v>
      </c>
      <c r="H69" s="317" t="s">
        <v>336</v>
      </c>
      <c r="I69" s="317" t="s">
        <v>439</v>
      </c>
      <c r="J69" s="319" t="s">
        <v>338</v>
      </c>
      <c r="K69" s="317" t="s">
        <v>354</v>
      </c>
      <c r="L69" s="289">
        <v>38000</v>
      </c>
      <c r="N69" s="147"/>
    </row>
    <row r="70" spans="3:14" s="36" customFormat="1" ht="27" thickBot="1">
      <c r="C70" s="321" t="s">
        <v>113</v>
      </c>
      <c r="D70" s="317" t="s">
        <v>355</v>
      </c>
      <c r="E70" s="318" t="s">
        <v>334</v>
      </c>
      <c r="F70" s="319" t="s">
        <v>31</v>
      </c>
      <c r="G70" s="319" t="s">
        <v>440</v>
      </c>
      <c r="H70" s="317" t="s">
        <v>336</v>
      </c>
      <c r="I70" s="317" t="s">
        <v>421</v>
      </c>
      <c r="J70" s="319" t="s">
        <v>338</v>
      </c>
      <c r="K70" s="317" t="s">
        <v>354</v>
      </c>
      <c r="L70" s="289">
        <v>38000</v>
      </c>
      <c r="N70" s="147"/>
    </row>
    <row r="71" spans="3:14" ht="27" thickBot="1">
      <c r="C71" s="273"/>
      <c r="D71" s="275"/>
      <c r="E71" s="275"/>
      <c r="F71" s="275"/>
      <c r="G71" s="276"/>
      <c r="H71" s="275"/>
      <c r="I71" s="275"/>
      <c r="J71" s="131" t="s">
        <v>314</v>
      </c>
      <c r="K71" s="132"/>
      <c r="L71" s="117">
        <f>SUM(L33:L70)</f>
        <v>4009500</v>
      </c>
    </row>
    <row r="72" spans="3:14">
      <c r="C72" s="29"/>
      <c r="D72" s="30"/>
      <c r="E72" s="30"/>
      <c r="F72" s="30"/>
      <c r="G72" s="31"/>
      <c r="H72" s="30"/>
      <c r="I72" s="30"/>
      <c r="J72" s="33" t="s">
        <v>315</v>
      </c>
      <c r="K72" s="32">
        <v>0.18</v>
      </c>
      <c r="L72" s="57">
        <f>SUM(L71)*0.18</f>
        <v>721710</v>
      </c>
    </row>
    <row r="73" spans="3:14" ht="3.95" customHeight="1">
      <c r="C73" s="23"/>
      <c r="D73" s="24"/>
      <c r="E73" s="24"/>
      <c r="F73" s="24"/>
      <c r="G73" s="25"/>
      <c r="H73" s="24"/>
      <c r="I73" s="24"/>
      <c r="J73" s="149"/>
      <c r="K73" s="278"/>
      <c r="L73" s="311"/>
    </row>
    <row r="74" spans="3:14">
      <c r="C74" s="23"/>
      <c r="D74" s="24"/>
      <c r="E74" s="24"/>
      <c r="F74" s="24"/>
      <c r="G74" s="25"/>
      <c r="H74" s="24"/>
      <c r="I74" s="24"/>
      <c r="J74" s="149" t="s">
        <v>130</v>
      </c>
      <c r="K74" s="312">
        <v>0.11</v>
      </c>
      <c r="L74" s="58">
        <f>SUM(L71)*0.11</f>
        <v>441045</v>
      </c>
    </row>
    <row r="75" spans="3:14" ht="3.95" customHeight="1">
      <c r="C75" s="23"/>
      <c r="D75" s="24"/>
      <c r="E75" s="24"/>
      <c r="F75" s="24"/>
      <c r="G75" s="25"/>
      <c r="H75" s="24"/>
      <c r="I75" s="24"/>
      <c r="J75" s="151"/>
      <c r="K75" s="278"/>
      <c r="L75" s="281"/>
    </row>
    <row r="76" spans="3:14" ht="27" thickBot="1">
      <c r="C76" s="26"/>
      <c r="D76" s="27"/>
      <c r="E76" s="27"/>
      <c r="F76" s="27"/>
      <c r="G76" s="28"/>
      <c r="H76" s="27"/>
      <c r="I76" s="27"/>
      <c r="J76" s="313" t="s">
        <v>131</v>
      </c>
      <c r="K76" s="314">
        <v>0.2</v>
      </c>
      <c r="L76" s="55">
        <f>SUM(L71)*0.2</f>
        <v>801900</v>
      </c>
    </row>
    <row r="77" spans="3:14" ht="51.95" customHeight="1" thickBot="1">
      <c r="G77" s="7"/>
      <c r="J77" s="235" t="s">
        <v>441</v>
      </c>
      <c r="K77" s="236"/>
      <c r="L77" s="136" t="s">
        <v>442</v>
      </c>
      <c r="N77" s="148"/>
    </row>
    <row r="78" spans="3:14" ht="23.1" customHeight="1">
      <c r="D78" s="212"/>
      <c r="E78" s="242"/>
      <c r="F78" s="242"/>
      <c r="G78" s="242"/>
      <c r="H78" s="242"/>
      <c r="J78" s="50"/>
      <c r="K78" s="46"/>
      <c r="L78" s="51"/>
    </row>
    <row r="79" spans="3:14" ht="23.1" customHeight="1" thickBot="1">
      <c r="G79" s="7"/>
      <c r="J79" s="196"/>
      <c r="K79" s="194"/>
      <c r="L79" s="54"/>
    </row>
    <row r="80" spans="3:14" ht="54.95" customHeight="1">
      <c r="C80" s="240" t="s">
        <v>443</v>
      </c>
      <c r="D80" s="241"/>
      <c r="E80" s="241"/>
      <c r="F80" s="241"/>
      <c r="G80" s="241"/>
      <c r="H80" s="241"/>
      <c r="I80" s="241"/>
      <c r="J80" s="45"/>
      <c r="K80" s="46"/>
      <c r="L80" s="203"/>
    </row>
    <row r="81" spans="1:13" ht="12.95" customHeight="1" thickBot="1">
      <c r="C81" s="188"/>
      <c r="D81" s="183"/>
      <c r="E81" s="183"/>
      <c r="F81" s="183"/>
      <c r="G81" s="190"/>
      <c r="H81" s="183"/>
      <c r="I81" s="183"/>
      <c r="J81" s="204"/>
      <c r="K81" s="191"/>
      <c r="L81" s="192"/>
    </row>
    <row r="82" spans="1:13" ht="27" thickBot="1">
      <c r="C82" s="185" t="s">
        <v>180</v>
      </c>
      <c r="D82" s="186" t="s">
        <v>444</v>
      </c>
      <c r="E82" s="34"/>
      <c r="F82" s="34"/>
      <c r="G82" s="34"/>
      <c r="H82" s="200"/>
      <c r="I82" s="201"/>
      <c r="J82" s="34"/>
      <c r="K82" s="34"/>
      <c r="L82" s="187"/>
      <c r="M82" s="9"/>
    </row>
    <row r="83" spans="1:13">
      <c r="A83" s="1"/>
      <c r="B83" s="1"/>
      <c r="C83" s="18" t="s">
        <v>270</v>
      </c>
      <c r="D83" s="19" t="s">
        <v>271</v>
      </c>
      <c r="E83" s="19" t="s">
        <v>7</v>
      </c>
      <c r="F83" s="19" t="s">
        <v>272</v>
      </c>
      <c r="G83" s="19" t="s">
        <v>273</v>
      </c>
      <c r="H83" s="19" t="s">
        <v>274</v>
      </c>
      <c r="I83" s="20" t="s">
        <v>275</v>
      </c>
      <c r="J83" s="21" t="s">
        <v>276</v>
      </c>
      <c r="K83" s="19" t="s">
        <v>11</v>
      </c>
      <c r="L83" s="22" t="s">
        <v>12</v>
      </c>
      <c r="M83" s="1"/>
    </row>
    <row r="84" spans="1:13">
      <c r="C84" s="304" t="s">
        <v>445</v>
      </c>
      <c r="D84" s="305" t="s">
        <v>446</v>
      </c>
      <c r="E84" s="309" t="s">
        <v>302</v>
      </c>
      <c r="F84" s="307" t="s">
        <v>17</v>
      </c>
      <c r="G84" s="305" t="s">
        <v>447</v>
      </c>
      <c r="H84" s="305" t="s">
        <v>304</v>
      </c>
      <c r="I84" s="305"/>
      <c r="J84" s="307" t="s">
        <v>448</v>
      </c>
      <c r="K84" s="305" t="s">
        <v>305</v>
      </c>
      <c r="L84" s="308">
        <v>135000</v>
      </c>
    </row>
    <row r="85" spans="1:13" ht="50.1">
      <c r="C85" s="304" t="s">
        <v>449</v>
      </c>
      <c r="D85" s="305" t="s">
        <v>307</v>
      </c>
      <c r="E85" s="306" t="s">
        <v>279</v>
      </c>
      <c r="F85" s="307" t="s">
        <v>31</v>
      </c>
      <c r="G85" s="307" t="s">
        <v>450</v>
      </c>
      <c r="H85" s="305" t="s">
        <v>352</v>
      </c>
      <c r="I85" s="307" t="s">
        <v>451</v>
      </c>
      <c r="J85" s="307" t="s">
        <v>448</v>
      </c>
      <c r="K85" s="305" t="s">
        <v>354</v>
      </c>
      <c r="L85" s="308">
        <v>30000</v>
      </c>
    </row>
    <row r="86" spans="1:13">
      <c r="C86" s="310">
        <v>57</v>
      </c>
      <c r="D86" s="305" t="s">
        <v>355</v>
      </c>
      <c r="E86" s="306" t="s">
        <v>334</v>
      </c>
      <c r="F86" s="307" t="s">
        <v>31</v>
      </c>
      <c r="G86" s="307" t="s">
        <v>452</v>
      </c>
      <c r="H86" s="305" t="s">
        <v>336</v>
      </c>
      <c r="I86" s="305" t="s">
        <v>453</v>
      </c>
      <c r="J86" s="307" t="s">
        <v>448</v>
      </c>
      <c r="K86" s="305" t="s">
        <v>354</v>
      </c>
      <c r="L86" s="250">
        <v>12500</v>
      </c>
    </row>
    <row r="87" spans="1:13">
      <c r="C87" s="310">
        <v>58</v>
      </c>
      <c r="D87" s="305" t="s">
        <v>454</v>
      </c>
      <c r="E87" s="306" t="s">
        <v>279</v>
      </c>
      <c r="F87" s="307" t="s">
        <v>52</v>
      </c>
      <c r="G87" s="307" t="s">
        <v>455</v>
      </c>
      <c r="H87" s="305" t="s">
        <v>456</v>
      </c>
      <c r="I87" s="305"/>
      <c r="J87" s="307" t="s">
        <v>448</v>
      </c>
      <c r="K87" s="305" t="s">
        <v>29</v>
      </c>
      <c r="L87" s="250">
        <v>0</v>
      </c>
    </row>
    <row r="88" spans="1:13" ht="33.950000000000003">
      <c r="C88" s="310">
        <v>59</v>
      </c>
      <c r="D88" s="305" t="s">
        <v>355</v>
      </c>
      <c r="E88" s="309" t="s">
        <v>302</v>
      </c>
      <c r="F88" s="307" t="s">
        <v>52</v>
      </c>
      <c r="G88" s="307" t="s">
        <v>457</v>
      </c>
      <c r="H88" s="305" t="s">
        <v>336</v>
      </c>
      <c r="I88" s="305"/>
      <c r="J88" s="307" t="s">
        <v>448</v>
      </c>
      <c r="K88" s="307" t="s">
        <v>380</v>
      </c>
      <c r="L88" s="250">
        <v>0</v>
      </c>
    </row>
    <row r="89" spans="1:13" ht="33.950000000000003">
      <c r="C89" s="310">
        <v>60</v>
      </c>
      <c r="D89" s="305" t="s">
        <v>458</v>
      </c>
      <c r="E89" s="306" t="s">
        <v>334</v>
      </c>
      <c r="F89" s="307" t="s">
        <v>31</v>
      </c>
      <c r="G89" s="307" t="s">
        <v>459</v>
      </c>
      <c r="H89" s="305" t="s">
        <v>343</v>
      </c>
      <c r="I89" s="307" t="s">
        <v>460</v>
      </c>
      <c r="J89" s="307" t="s">
        <v>448</v>
      </c>
      <c r="K89" s="305" t="s">
        <v>339</v>
      </c>
      <c r="L89" s="250">
        <v>225000</v>
      </c>
    </row>
    <row r="90" spans="1:13" ht="33.950000000000003">
      <c r="C90" s="310">
        <v>61</v>
      </c>
      <c r="D90" s="305" t="s">
        <v>355</v>
      </c>
      <c r="E90" s="309" t="s">
        <v>302</v>
      </c>
      <c r="F90" s="307" t="s">
        <v>52</v>
      </c>
      <c r="G90" s="307" t="s">
        <v>461</v>
      </c>
      <c r="H90" s="305" t="s">
        <v>336</v>
      </c>
      <c r="I90" s="305"/>
      <c r="J90" s="307" t="s">
        <v>448</v>
      </c>
      <c r="K90" s="307" t="s">
        <v>380</v>
      </c>
      <c r="L90" s="250">
        <v>0</v>
      </c>
    </row>
    <row r="91" spans="1:13" ht="33.950000000000003">
      <c r="C91" s="310">
        <v>62</v>
      </c>
      <c r="D91" s="305" t="s">
        <v>355</v>
      </c>
      <c r="E91" s="309" t="s">
        <v>302</v>
      </c>
      <c r="F91" s="307" t="s">
        <v>52</v>
      </c>
      <c r="G91" s="307" t="s">
        <v>461</v>
      </c>
      <c r="H91" s="305" t="s">
        <v>336</v>
      </c>
      <c r="I91" s="305"/>
      <c r="J91" s="307" t="s">
        <v>448</v>
      </c>
      <c r="K91" s="307" t="s">
        <v>380</v>
      </c>
      <c r="L91" s="250">
        <v>0</v>
      </c>
    </row>
    <row r="92" spans="1:13" ht="33.950000000000003">
      <c r="C92" s="304" t="s">
        <v>462</v>
      </c>
      <c r="D92" s="305" t="s">
        <v>463</v>
      </c>
      <c r="E92" s="306" t="s">
        <v>279</v>
      </c>
      <c r="F92" s="307" t="s">
        <v>31</v>
      </c>
      <c r="G92" s="307" t="s">
        <v>464</v>
      </c>
      <c r="H92" s="305" t="s">
        <v>352</v>
      </c>
      <c r="I92" s="307" t="s">
        <v>465</v>
      </c>
      <c r="J92" s="307" t="s">
        <v>448</v>
      </c>
      <c r="K92" s="305" t="s">
        <v>354</v>
      </c>
      <c r="L92" s="308">
        <v>10000</v>
      </c>
    </row>
    <row r="93" spans="1:13" ht="81.95">
      <c r="C93" s="304" t="s">
        <v>466</v>
      </c>
      <c r="D93" s="305" t="s">
        <v>467</v>
      </c>
      <c r="E93" s="306" t="s">
        <v>279</v>
      </c>
      <c r="F93" s="307" t="s">
        <v>31</v>
      </c>
      <c r="G93" s="307" t="s">
        <v>468</v>
      </c>
      <c r="H93" s="305" t="s">
        <v>287</v>
      </c>
      <c r="I93" s="307" t="s">
        <v>469</v>
      </c>
      <c r="J93" s="307" t="s">
        <v>448</v>
      </c>
      <c r="K93" s="305" t="s">
        <v>354</v>
      </c>
      <c r="L93" s="308">
        <v>60000</v>
      </c>
    </row>
    <row r="94" spans="1:13">
      <c r="C94" s="310">
        <v>65</v>
      </c>
      <c r="D94" s="305" t="s">
        <v>470</v>
      </c>
      <c r="E94" s="306" t="s">
        <v>334</v>
      </c>
      <c r="F94" s="307" t="s">
        <v>31</v>
      </c>
      <c r="G94" s="307" t="s">
        <v>471</v>
      </c>
      <c r="H94" s="305" t="s">
        <v>343</v>
      </c>
      <c r="I94" s="305" t="s">
        <v>472</v>
      </c>
      <c r="J94" s="307" t="s">
        <v>448</v>
      </c>
      <c r="K94" s="305" t="s">
        <v>371</v>
      </c>
      <c r="L94" s="250">
        <v>165000</v>
      </c>
    </row>
    <row r="95" spans="1:13" ht="50.1">
      <c r="C95" s="310">
        <v>66</v>
      </c>
      <c r="D95" s="305" t="s">
        <v>473</v>
      </c>
      <c r="E95" s="306" t="s">
        <v>334</v>
      </c>
      <c r="F95" s="307" t="s">
        <v>31</v>
      </c>
      <c r="G95" s="307" t="s">
        <v>474</v>
      </c>
      <c r="H95" s="305" t="s">
        <v>343</v>
      </c>
      <c r="I95" s="307" t="s">
        <v>475</v>
      </c>
      <c r="J95" s="307" t="s">
        <v>448</v>
      </c>
      <c r="K95" s="305" t="s">
        <v>371</v>
      </c>
      <c r="L95" s="250">
        <v>225000</v>
      </c>
    </row>
    <row r="96" spans="1:13" ht="27" thickBot="1">
      <c r="C96" s="310" t="s">
        <v>113</v>
      </c>
      <c r="D96" s="305" t="s">
        <v>355</v>
      </c>
      <c r="E96" s="306" t="s">
        <v>334</v>
      </c>
      <c r="F96" s="307" t="s">
        <v>31</v>
      </c>
      <c r="G96" s="307" t="s">
        <v>476</v>
      </c>
      <c r="H96" s="305" t="s">
        <v>336</v>
      </c>
      <c r="I96" s="305" t="s">
        <v>477</v>
      </c>
      <c r="J96" s="324" t="s">
        <v>448</v>
      </c>
      <c r="K96" s="255" t="s">
        <v>354</v>
      </c>
      <c r="L96" s="59">
        <v>38000</v>
      </c>
    </row>
    <row r="97" spans="3:14" ht="27" thickBot="1">
      <c r="C97" s="273"/>
      <c r="D97" s="275"/>
      <c r="E97" s="275"/>
      <c r="F97" s="275"/>
      <c r="G97" s="276"/>
      <c r="H97" s="275"/>
      <c r="I97" s="275"/>
      <c r="J97" s="131" t="s">
        <v>314</v>
      </c>
      <c r="K97" s="132"/>
      <c r="L97" s="117">
        <f>SUM(L84:L96)</f>
        <v>900500</v>
      </c>
    </row>
    <row r="98" spans="3:14">
      <c r="C98" s="29"/>
      <c r="D98" s="30"/>
      <c r="E98" s="30"/>
      <c r="F98" s="30"/>
      <c r="G98" s="31"/>
      <c r="H98" s="30"/>
      <c r="I98" s="30"/>
      <c r="J98" s="33" t="s">
        <v>315</v>
      </c>
      <c r="K98" s="32">
        <v>0.18</v>
      </c>
      <c r="L98" s="57">
        <f>SUM(L97)*0.18</f>
        <v>162090</v>
      </c>
    </row>
    <row r="99" spans="3:14" ht="11.1" customHeight="1">
      <c r="C99" s="23"/>
      <c r="D99" s="24"/>
      <c r="E99" s="24"/>
      <c r="F99" s="24"/>
      <c r="G99" s="25"/>
      <c r="H99" s="24"/>
      <c r="I99" s="24"/>
      <c r="J99" s="149"/>
      <c r="K99" s="278"/>
      <c r="L99" s="311"/>
    </row>
    <row r="100" spans="3:14">
      <c r="C100" s="23"/>
      <c r="D100" s="24"/>
      <c r="E100" s="24"/>
      <c r="F100" s="24"/>
      <c r="G100" s="25"/>
      <c r="H100" s="24"/>
      <c r="I100" s="24"/>
      <c r="J100" s="149" t="s">
        <v>130</v>
      </c>
      <c r="K100" s="312">
        <v>0.11</v>
      </c>
      <c r="L100" s="58">
        <f>SUM(L97)*0.11</f>
        <v>99055</v>
      </c>
    </row>
    <row r="101" spans="3:14" ht="11.1" customHeight="1">
      <c r="C101" s="23"/>
      <c r="D101" s="24"/>
      <c r="E101" s="24"/>
      <c r="F101" s="24"/>
      <c r="G101" s="25"/>
      <c r="H101" s="24"/>
      <c r="I101" s="24"/>
      <c r="J101" s="151"/>
      <c r="K101" s="278"/>
      <c r="L101" s="281"/>
    </row>
    <row r="102" spans="3:14" ht="27" thickBot="1">
      <c r="C102" s="26"/>
      <c r="D102" s="27"/>
      <c r="E102" s="27"/>
      <c r="F102" s="27"/>
      <c r="G102" s="28"/>
      <c r="H102" s="27"/>
      <c r="I102" s="27"/>
      <c r="J102" s="313" t="s">
        <v>131</v>
      </c>
      <c r="K102" s="314">
        <v>0.2</v>
      </c>
      <c r="L102" s="55">
        <f>SUM(L97)*0.2</f>
        <v>180100</v>
      </c>
    </row>
    <row r="103" spans="3:14" s="36" customFormat="1" ht="78.95" customHeight="1" thickBot="1">
      <c r="C103" s="35"/>
      <c r="G103" s="37"/>
      <c r="J103" s="235" t="s">
        <v>478</v>
      </c>
      <c r="K103" s="236"/>
      <c r="L103" s="136" t="s">
        <v>479</v>
      </c>
      <c r="N103" s="146"/>
    </row>
    <row r="104" spans="3:14" s="36" customFormat="1" ht="26.1" customHeight="1" thickBot="1">
      <c r="C104" s="35"/>
      <c r="G104" s="37"/>
      <c r="J104" s="52"/>
      <c r="K104" s="53"/>
      <c r="L104" s="54"/>
      <c r="N104" s="147"/>
    </row>
    <row r="105" spans="3:14" s="36" customFormat="1" ht="45.95" customHeight="1" thickBot="1">
      <c r="C105" s="35"/>
      <c r="D105" s="168" t="s">
        <v>252</v>
      </c>
      <c r="E105" s="237" t="s">
        <v>318</v>
      </c>
      <c r="F105" s="237"/>
      <c r="G105" s="237"/>
      <c r="H105" s="237"/>
      <c r="J105" s="231" t="s">
        <v>480</v>
      </c>
      <c r="K105" s="232"/>
      <c r="L105" s="233"/>
      <c r="N105" s="147"/>
    </row>
    <row r="106" spans="3:14" ht="23.1" customHeight="1" thickBot="1">
      <c r="D106" s="302" t="s">
        <v>279</v>
      </c>
      <c r="E106" s="238" t="s">
        <v>319</v>
      </c>
      <c r="F106" s="239"/>
      <c r="G106" s="239"/>
      <c r="H106" s="239"/>
      <c r="J106" s="156" t="s">
        <v>481</v>
      </c>
      <c r="K106" s="107"/>
      <c r="L106" s="108">
        <f>SUM(L6,L7,L8,L9,L10,L11,L33,L34,L36,L38,L40,L41,L50,L52,L56,L57,L63,L64,L66,L84,L85,L92,L93)</f>
        <v>3335000</v>
      </c>
    </row>
    <row r="107" spans="3:14" ht="23.1" customHeight="1">
      <c r="C107" s="4"/>
      <c r="D107" s="315" t="s">
        <v>302</v>
      </c>
      <c r="E107" s="238" t="s">
        <v>320</v>
      </c>
      <c r="F107" s="239"/>
      <c r="G107" s="239"/>
      <c r="H107" s="239"/>
      <c r="J107" s="33" t="s">
        <v>315</v>
      </c>
      <c r="K107" s="32">
        <v>0.18</v>
      </c>
      <c r="L107" s="57">
        <f>SUM(K107)*(L106)</f>
        <v>600300</v>
      </c>
    </row>
    <row r="108" spans="3:14" ht="21" customHeight="1">
      <c r="C108" s="4"/>
      <c r="D108" s="303" t="s">
        <v>321</v>
      </c>
      <c r="E108" s="238" t="s">
        <v>322</v>
      </c>
      <c r="F108" s="239"/>
      <c r="G108" s="239"/>
      <c r="H108" s="239"/>
      <c r="J108" s="325" t="s">
        <v>130</v>
      </c>
      <c r="K108" s="312">
        <v>0.11</v>
      </c>
      <c r="L108" s="326">
        <f>SUM(K108)*(L106)</f>
        <v>366850</v>
      </c>
    </row>
    <row r="109" spans="3:14" ht="41.1" customHeight="1" thickBot="1">
      <c r="C109" s="3"/>
      <c r="D109" s="167" t="s">
        <v>323</v>
      </c>
      <c r="E109" s="239" t="s">
        <v>324</v>
      </c>
      <c r="F109" s="239"/>
      <c r="G109" s="239"/>
      <c r="H109" s="239"/>
      <c r="J109" s="151" t="s">
        <v>131</v>
      </c>
      <c r="K109" s="152">
        <v>0.2</v>
      </c>
      <c r="L109" s="153">
        <f>SUM(K109)*(L106)</f>
        <v>667000</v>
      </c>
    </row>
    <row r="110" spans="3:14" s="36" customFormat="1" ht="63" customHeight="1" thickBot="1">
      <c r="C110" s="177"/>
      <c r="D110" s="178" t="s">
        <v>325</v>
      </c>
      <c r="E110" s="214" t="s">
        <v>326</v>
      </c>
      <c r="F110" s="214"/>
      <c r="G110" s="214"/>
      <c r="H110" s="214"/>
      <c r="J110" s="226" t="s">
        <v>482</v>
      </c>
      <c r="K110" s="227"/>
      <c r="L110" s="154">
        <f>SUM(L106:L109)</f>
        <v>4969150</v>
      </c>
      <c r="N110" s="147"/>
    </row>
    <row r="111" spans="3:14" ht="24.95" customHeight="1" thickBot="1">
      <c r="C111" s="3"/>
      <c r="D111" s="6" t="s">
        <v>327</v>
      </c>
      <c r="E111" s="239" t="s">
        <v>328</v>
      </c>
      <c r="F111" s="239"/>
      <c r="G111" s="239"/>
      <c r="H111" s="239"/>
      <c r="J111" s="52"/>
      <c r="K111" s="52"/>
      <c r="L111" s="54"/>
    </row>
    <row r="112" spans="3:14" ht="78" customHeight="1" thickBot="1">
      <c r="D112" s="214" t="s">
        <v>329</v>
      </c>
      <c r="E112" s="214"/>
      <c r="F112" s="214"/>
      <c r="G112" s="214"/>
      <c r="H112" s="214"/>
      <c r="J112" s="228" t="s">
        <v>483</v>
      </c>
      <c r="K112" s="229"/>
      <c r="L112" s="230"/>
    </row>
    <row r="113" spans="4:12" ht="39.950000000000003" customHeight="1" thickBot="1">
      <c r="D113" s="214"/>
      <c r="E113" s="214"/>
      <c r="F113" s="214"/>
      <c r="G113" s="214"/>
      <c r="H113" s="214"/>
      <c r="J113" s="327" t="s">
        <v>481</v>
      </c>
      <c r="K113" s="328"/>
      <c r="L113" s="56">
        <f>SUM(L13,L71,L97)-L106</f>
        <v>2580000</v>
      </c>
    </row>
    <row r="114" spans="4:12" ht="23.1" customHeight="1">
      <c r="G114" s="7"/>
      <c r="J114" s="33" t="s">
        <v>315</v>
      </c>
      <c r="K114" s="32">
        <v>0.18</v>
      </c>
      <c r="L114" s="57">
        <f>SUM(K114)*(L113)</f>
        <v>464400</v>
      </c>
    </row>
    <row r="115" spans="4:12" ht="30" customHeight="1">
      <c r="D115" s="10"/>
      <c r="E115" s="243"/>
      <c r="F115" s="243"/>
      <c r="G115" s="243"/>
      <c r="J115" s="325" t="s">
        <v>130</v>
      </c>
      <c r="K115" s="312">
        <v>0.11</v>
      </c>
      <c r="L115" s="326">
        <f>SUM(K115)*(L113)</f>
        <v>283800</v>
      </c>
    </row>
    <row r="116" spans="4:12" ht="29.1" customHeight="1" thickBot="1">
      <c r="E116" s="175"/>
      <c r="G116" s="101"/>
      <c r="J116" s="151" t="s">
        <v>131</v>
      </c>
      <c r="K116" s="152">
        <v>0.2</v>
      </c>
      <c r="L116" s="153">
        <f>SUM(K116)*(L113)</f>
        <v>516000</v>
      </c>
    </row>
    <row r="117" spans="4:12" ht="50.1" customHeight="1" thickBot="1">
      <c r="E117" s="175"/>
      <c r="G117" s="102"/>
      <c r="J117" s="226" t="s">
        <v>484</v>
      </c>
      <c r="K117" s="227"/>
      <c r="L117" s="155">
        <f>SUM(L113:L116)</f>
        <v>3844200</v>
      </c>
    </row>
    <row r="118" spans="4:12" ht="29.1" customHeight="1">
      <c r="E118" s="175"/>
      <c r="G118" s="101"/>
      <c r="J118" s="52"/>
      <c r="K118" s="52"/>
      <c r="L118" s="54"/>
    </row>
    <row r="119" spans="4:12" ht="12.95" customHeight="1">
      <c r="E119" s="175"/>
      <c r="G119" s="102"/>
      <c r="J119" s="52"/>
      <c r="K119" s="52"/>
      <c r="L119" s="54"/>
    </row>
    <row r="120" spans="4:12" ht="29.1" customHeight="1">
      <c r="E120" s="176"/>
      <c r="G120" s="101"/>
      <c r="J120" s="52"/>
      <c r="K120" s="52"/>
      <c r="L120" s="54"/>
    </row>
    <row r="121" spans="4:12" ht="41.1" customHeight="1">
      <c r="E121" s="176"/>
      <c r="G121" s="103"/>
      <c r="J121" s="220"/>
      <c r="K121" s="220"/>
      <c r="L121" s="220"/>
    </row>
    <row r="122" spans="4:12" ht="41.1" customHeight="1">
      <c r="E122" s="176"/>
      <c r="G122" s="103"/>
      <c r="J122" s="234"/>
      <c r="K122" s="234"/>
      <c r="L122" s="106"/>
    </row>
    <row r="123" spans="4:12" ht="41.1" customHeight="1">
      <c r="G123" s="103"/>
      <c r="L123" s="11"/>
    </row>
    <row r="124" spans="4:12" ht="41.1" customHeight="1">
      <c r="G124" s="103"/>
      <c r="L124" s="8"/>
    </row>
    <row r="125" spans="4:12" ht="21" customHeight="1">
      <c r="D125" s="5"/>
      <c r="E125" s="6"/>
      <c r="F125" s="6"/>
    </row>
    <row r="126" spans="4:12" ht="60.6" customHeight="1"/>
  </sheetData>
  <mergeCells count="30">
    <mergeCell ref="C80:I80"/>
    <mergeCell ref="E108:H108"/>
    <mergeCell ref="E109:H109"/>
    <mergeCell ref="E110:H110"/>
    <mergeCell ref="E111:H111"/>
    <mergeCell ref="E115:G115"/>
    <mergeCell ref="D113:H113"/>
    <mergeCell ref="D112:H112"/>
    <mergeCell ref="J19:K19"/>
    <mergeCell ref="J77:K77"/>
    <mergeCell ref="E105:H105"/>
    <mergeCell ref="E106:H106"/>
    <mergeCell ref="E107:H107"/>
    <mergeCell ref="J103:K103"/>
    <mergeCell ref="E21:H21"/>
    <mergeCell ref="E22:H22"/>
    <mergeCell ref="E23:H23"/>
    <mergeCell ref="E24:H24"/>
    <mergeCell ref="E25:H25"/>
    <mergeCell ref="E26:H26"/>
    <mergeCell ref="E27:H27"/>
    <mergeCell ref="D28:H28"/>
    <mergeCell ref="C29:I29"/>
    <mergeCell ref="E78:H78"/>
    <mergeCell ref="J110:K110"/>
    <mergeCell ref="J112:L112"/>
    <mergeCell ref="J117:K117"/>
    <mergeCell ref="J105:L105"/>
    <mergeCell ref="J122:K122"/>
    <mergeCell ref="J121:L121"/>
  </mergeCells>
  <pageMargins left="0.7" right="0.7" top="0.75" bottom="0.75" header="0.3" footer="0.3"/>
  <pageSetup paperSize="4" scale="33" fitToHeight="0" orientation="landscape" r:id="rId1"/>
  <rowBreaks count="2" manualBreakCount="2">
    <brk id="28" min="2" max="11" man="1"/>
    <brk id="78" min="2"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ef2834-095c-46aa-8bc2-fde79d878e09" xsi:nil="true"/>
    <lcf76f155ced4ddcb4097134ff3c332f xmlns="03f3c783-d3f5-4f2d-adbd-20111d49b4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9D4865D59FE9429CF6E023ADEC2816" ma:contentTypeVersion="13" ma:contentTypeDescription="Create a new document." ma:contentTypeScope="" ma:versionID="226a79ed4eaaa770a61d946be2afdedb">
  <xsd:schema xmlns:xsd="http://www.w3.org/2001/XMLSchema" xmlns:xs="http://www.w3.org/2001/XMLSchema" xmlns:p="http://schemas.microsoft.com/office/2006/metadata/properties" xmlns:ns2="03f3c783-d3f5-4f2d-adbd-20111d49b4ac" xmlns:ns3="5aef2834-095c-46aa-8bc2-fde79d878e09" targetNamespace="http://schemas.microsoft.com/office/2006/metadata/properties" ma:root="true" ma:fieldsID="1d9f8a2835c726c31ec0d33a38b1331a" ns2:_="" ns3:_="">
    <xsd:import namespace="03f3c783-d3f5-4f2d-adbd-20111d49b4ac"/>
    <xsd:import namespace="5aef2834-095c-46aa-8bc2-fde79d878e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3c783-d3f5-4f2d-adbd-20111d49b4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ef2834-095c-46aa-8bc2-fde79d878e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cbee5ad-9cd6-47c1-bd8a-ad06c4075b68}" ma:internalName="TaxCatchAll" ma:showField="CatchAllData" ma:web="5aef2834-095c-46aa-8bc2-fde79d878e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3BF670-0638-4D2E-BF1A-ED503BC20698}"/>
</file>

<file path=customXml/itemProps2.xml><?xml version="1.0" encoding="utf-8"?>
<ds:datastoreItem xmlns:ds="http://schemas.openxmlformats.org/officeDocument/2006/customXml" ds:itemID="{9993EBF3-9887-400F-AAA9-5A77882A0847}"/>
</file>

<file path=customXml/itemProps3.xml><?xml version="1.0" encoding="utf-8"?>
<ds:datastoreItem xmlns:ds="http://schemas.openxmlformats.org/officeDocument/2006/customXml" ds:itemID="{36FBD8F0-CA70-48AF-8886-034E23A4CF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Anderson</dc:creator>
  <cp:keywords/>
  <dc:description/>
  <cp:lastModifiedBy/>
  <cp:revision/>
  <dcterms:created xsi:type="dcterms:W3CDTF">2024-10-07T13:11:36Z</dcterms:created>
  <dcterms:modified xsi:type="dcterms:W3CDTF">2025-04-01T12:17:38Z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0x010100F09D4865D59FE9429CF6E023ADEC2816</vt:lpwstr>
  </property>
</Properties>
</file>