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19"/>
  <workbookPr/>
  <mc:AlternateContent xmlns:mc="http://schemas.openxmlformats.org/markup-compatibility/2006">
    <mc:Choice Requires="x15">
      <x15ac:absPath xmlns:x15ac="http://schemas.microsoft.com/office/spreadsheetml/2010/11/ac" url="/Users/glennstach/STACH pllc Staff Dropbox/ACTIVE PROJECT FILES/2408 Oak Hill/06-Working Documents/0-Working Document-STACH/Appendices-Jan2025/Final March 1/"/>
    </mc:Choice>
  </mc:AlternateContent>
  <xr:revisionPtr revIDLastSave="0" documentId="8_{A812ECBF-46C4-4AA8-8552-4F5A954F47FD}" xr6:coauthVersionLast="47" xr6:coauthVersionMax="47" xr10:uidLastSave="{00000000-0000-0000-0000-000000000000}"/>
  <bookViews>
    <workbookView xWindow="1480" yWindow="760" windowWidth="34560" windowHeight="20080" firstSheet="1" activeTab="1" xr2:uid="{0185D81E-B4C7-4F21-BFC1-96A88CE7D71E}"/>
  </bookViews>
  <sheets>
    <sheet name="1-1-25 Budget withRefData" sheetId="14" r:id="rId1"/>
    <sheet name="1-1-25 Report Version RoundDown" sheetId="16" r:id="rId2"/>
  </sheets>
  <definedNames>
    <definedName name="_xlnm.Print_Area" localSheetId="0">'1-1-25 Budget withRefData'!$A$1:$O$72</definedName>
    <definedName name="_xlnm.Print_Area" localSheetId="1">'1-1-25 Report Version RoundDown'!$A$1:$O$72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67" i="14" l="1"/>
  <c r="L45" i="14"/>
  <c r="K67" i="14"/>
  <c r="K45" i="14"/>
  <c r="J67" i="14"/>
  <c r="J45" i="14"/>
  <c r="I67" i="14"/>
  <c r="I45" i="14"/>
  <c r="L67" i="16"/>
  <c r="L45" i="16"/>
  <c r="K67" i="16"/>
  <c r="K45" i="16"/>
  <c r="J67" i="16"/>
  <c r="J45" i="16"/>
  <c r="I67" i="16"/>
  <c r="I45" i="16"/>
  <c r="H67" i="16"/>
  <c r="F67" i="16"/>
  <c r="E67" i="16"/>
  <c r="D67" i="16"/>
  <c r="C67" i="16"/>
  <c r="B67" i="16"/>
  <c r="B47" i="16"/>
  <c r="H45" i="16"/>
  <c r="F45" i="16"/>
  <c r="E45" i="16"/>
  <c r="D45" i="16"/>
  <c r="C45" i="16"/>
  <c r="B45" i="16"/>
  <c r="B30" i="16"/>
  <c r="F24" i="16"/>
  <c r="E24" i="16"/>
  <c r="D24" i="16"/>
  <c r="B69" i="16" l="1"/>
  <c r="B71" i="16" s="1"/>
  <c r="B72" i="16"/>
  <c r="H67" i="14"/>
  <c r="F67" i="14"/>
  <c r="E67" i="14"/>
  <c r="D67" i="14"/>
  <c r="C67" i="14"/>
  <c r="B67" i="14"/>
  <c r="H45" i="14"/>
  <c r="F45" i="14"/>
  <c r="E45" i="14"/>
  <c r="D45" i="14"/>
  <c r="C45" i="14"/>
  <c r="B45" i="14"/>
  <c r="B30" i="14"/>
  <c r="F24" i="14"/>
  <c r="E24" i="14"/>
  <c r="D24" i="14"/>
  <c r="B47" i="14" l="1"/>
  <c r="B69" i="14" s="1"/>
  <c r="B71" i="14" s="1"/>
  <c r="B72" i="14" s="1"/>
  <c r="C30" i="16"/>
  <c r="C47" i="16" s="1"/>
  <c r="C69" i="16" s="1"/>
  <c r="C71" i="16" s="1"/>
  <c r="C16" i="14" l="1"/>
  <c r="C30" i="14" s="1"/>
  <c r="C47" i="14" s="1"/>
  <c r="C69" i="14" s="1"/>
  <c r="C71" i="14" s="1"/>
  <c r="C72" i="14" s="1"/>
  <c r="D30" i="16" l="1"/>
  <c r="D47" i="16" s="1"/>
  <c r="D69" i="16" s="1"/>
  <c r="D71" i="16" s="1"/>
  <c r="D16" i="14"/>
  <c r="D30" i="14" s="1"/>
  <c r="D47" i="14" s="1"/>
  <c r="D69" i="14" s="1"/>
  <c r="D71" i="14" s="1"/>
  <c r="D72" i="14" s="1"/>
  <c r="E30" i="16" l="1"/>
  <c r="E47" i="16" s="1"/>
  <c r="E69" i="16" s="1"/>
  <c r="E71" i="16" s="1"/>
  <c r="E16" i="14" l="1"/>
  <c r="E30" i="14" s="1"/>
  <c r="E47" i="14" s="1"/>
  <c r="E69" i="14" s="1"/>
  <c r="E71" i="14" s="1"/>
  <c r="E72" i="14" s="1"/>
  <c r="F30" i="16" l="1"/>
  <c r="F47" i="16" s="1"/>
  <c r="F69" i="16" s="1"/>
  <c r="F71" i="16" s="1"/>
  <c r="F16" i="14" l="1"/>
  <c r="F30" i="14" s="1"/>
  <c r="F47" i="14" s="1"/>
  <c r="F69" i="14" s="1"/>
  <c r="F71" i="14" s="1"/>
  <c r="H16" i="16" l="1"/>
  <c r="H30" i="16" s="1"/>
  <c r="H47" i="16" s="1"/>
  <c r="H69" i="16" s="1"/>
  <c r="H71" i="16" s="1"/>
  <c r="F72" i="14"/>
  <c r="H16" i="14" s="1"/>
  <c r="H30" i="14" s="1"/>
  <c r="H47" i="14" s="1"/>
  <c r="H69" i="14" s="1"/>
  <c r="H71" i="14" s="1"/>
  <c r="H72" i="16" l="1"/>
  <c r="H72" i="14"/>
  <c r="I16" i="14" l="1"/>
  <c r="I30" i="14" s="1"/>
  <c r="I47" i="14" s="1"/>
  <c r="I69" i="14" s="1"/>
  <c r="I71" i="14" s="1"/>
  <c r="I72" i="14"/>
  <c r="J16" i="14" s="1"/>
  <c r="J30" i="14" s="1"/>
  <c r="J47" i="14" s="1"/>
  <c r="J69" i="14" s="1"/>
  <c r="J71" i="14" s="1"/>
  <c r="J72" i="14" s="1"/>
  <c r="K16" i="14" s="1"/>
  <c r="K30" i="14" s="1"/>
  <c r="K47" i="14" s="1"/>
  <c r="K69" i="14" s="1"/>
  <c r="K71" i="14" s="1"/>
  <c r="K72" i="14" s="1"/>
  <c r="L16" i="14" s="1"/>
  <c r="L30" i="14" s="1"/>
  <c r="L47" i="14" s="1"/>
  <c r="L69" i="14" s="1"/>
  <c r="L71" i="14" s="1"/>
  <c r="L72" i="14" s="1"/>
  <c r="J30" i="16"/>
  <c r="J47" i="16" s="1"/>
  <c r="J69" i="16" s="1"/>
  <c r="I16" i="16"/>
  <c r="I30" i="16" s="1"/>
  <c r="I47" i="16" s="1"/>
  <c r="I69" i="16" s="1"/>
  <c r="I71" i="16" s="1"/>
  <c r="I72" i="16" l="1"/>
  <c r="K16" i="16" l="1"/>
  <c r="K30" i="16" s="1"/>
  <c r="K47" i="16" s="1"/>
  <c r="K69" i="16" s="1"/>
  <c r="K71" i="16" s="1"/>
  <c r="K72" i="16" l="1"/>
  <c r="L16" i="16" s="1"/>
  <c r="L30" i="16" s="1"/>
  <c r="L47" i="16" s="1"/>
  <c r="L69" i="16" s="1"/>
  <c r="L71" i="16" s="1"/>
  <c r="L72" i="1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tc={D885B25C-FBD2-6F44-8AFC-98FC41AB3F09}</author>
  </authors>
  <commentList>
    <comment ref="D39" authorId="0" shapeId="0" xr:uid="{D885B25C-FBD2-6F44-8AFC-98FC41AB3F09}">
      <text>
        <t xml:space="preserve">[Threaded comment]
Your version of Excel allows you to read this threaded comment; however, any edits to it will get removed if the file is opened in a newer version of Excel. Learn more: https://go.microsoft.com/fwlink/?linkid=870924
Comment:
    Equipment costs were previously loaded in year three. We have distributed costs across years 3-5 evenly </t>
      </text>
    </comment>
  </commentList>
</comments>
</file>

<file path=xl/sharedStrings.xml><?xml version="1.0" encoding="utf-8"?>
<sst xmlns="http://schemas.openxmlformats.org/spreadsheetml/2006/main" count="299" uniqueCount="113">
  <si>
    <t>OAK HILL STATE PARK - FUNDING MODEL</t>
  </si>
  <si>
    <t>Updated January 3, 2024</t>
  </si>
  <si>
    <t>Revenue</t>
  </si>
  <si>
    <t>FY 2026 
Year 1</t>
  </si>
  <si>
    <t>FY 2027 
Year 2</t>
  </si>
  <si>
    <t>FY 2028 
Year 3</t>
  </si>
  <si>
    <t>FY 2029 
Year 4</t>
  </si>
  <si>
    <t>FY2030 
Year 5</t>
  </si>
  <si>
    <t>Average Revenue &amp; 
Expenditures Yrs 6-10</t>
  </si>
  <si>
    <t>Reference:</t>
  </si>
  <si>
    <t>Notes:</t>
  </si>
  <si>
    <t>Contributed Revenue (Acquisition - Endowment Creation)</t>
  </si>
  <si>
    <t>LWCF*</t>
  </si>
  <si>
    <t>TCF Projections Dec 2024</t>
  </si>
  <si>
    <t>Funds fully received/obligated at the time of this study</t>
  </si>
  <si>
    <t>VLCF*</t>
  </si>
  <si>
    <t>Local Government (Loudoun County)*</t>
  </si>
  <si>
    <t>Grant Awarded/Approved By Loudoun County Government</t>
  </si>
  <si>
    <t xml:space="preserve">Mitigation** </t>
  </si>
  <si>
    <t>Private Philanthropy**</t>
  </si>
  <si>
    <t>Funds partially received/obligated at the time of this study</t>
  </si>
  <si>
    <t>State Parks NGF/0265*</t>
  </si>
  <si>
    <t>DCR Projections Dec 2024</t>
  </si>
  <si>
    <t>Reflects DCR Projections December 2024</t>
  </si>
  <si>
    <t>(* Denotes funds fully received, obligated) 
(**Denotes funds partially received, obligated)</t>
  </si>
  <si>
    <t>Management Fund - Endowment Payout</t>
  </si>
  <si>
    <t>Management Fund Endowment - Interest Payout (4.5% Annually)</t>
  </si>
  <si>
    <t>Based on Study Team Assessment of TCF Projections</t>
  </si>
  <si>
    <t xml:space="preserve">Reflects a 4.5% payout across estimated 8% growth rate Y.O.Y. Projections within industry standard rates for endowment management 
and representative of rates confirmed by the Community Foundation for Loudoun and Northern Fauquier Counties. </t>
  </si>
  <si>
    <t>Contributed Revenue - Philanthropy</t>
  </si>
  <si>
    <t>Membership, Philanthropy, Sponsorship</t>
  </si>
  <si>
    <t>Study Team Recommendations / Comps</t>
  </si>
  <si>
    <t>Membership Comps reflect tiered membership annually from $50 - $500 annually  (Yield in revenue is varied, from $32K Gunston Hall - $2M at Mount Vernon)
Philanthropy/Sponsorship based on a conservative $300-350K/yr. New Contributed Revenue Target (Friends Group)</t>
  </si>
  <si>
    <t>Grants Revenue (Contribute to Capital and Program Costs)</t>
  </si>
  <si>
    <t xml:space="preserve">Study Team Recommendations </t>
  </si>
  <si>
    <t>Grant activity projected for both DCR and Friends Group; recommend national promotion/PR to pursue 250-Related Funding, NPS, America250, VA250 for FY26, FY27, and beyond</t>
  </si>
  <si>
    <t>Earned Revenue - Fees, Rentals (Etc.)</t>
  </si>
  <si>
    <t>Ticketed Admissions - Historic Core 
(Special Tours, Events, Etc. Gardens &amp; Grounds, vs. House Tours)</t>
  </si>
  <si>
    <t>Study Team Recommendations / DCR &amp; Regional Comps</t>
  </si>
  <si>
    <t>$15 Admission Fees - Special Events @ 25K visitors annually by year 5 (visitation comps range from Highland 50K - Montpelier 125K)
Conservative projections, does not include a significant A250 anniversary event or other notable anniversaries within first five years.</t>
  </si>
  <si>
    <t>Parking Fees - Non Historic Core @ $10.00/Car</t>
  </si>
  <si>
    <t xml:space="preserve">$10.00 per Car @ 100,000 cars annually to non-historic core by year five. Estimated 2.5 persons per car = 250,000 visitors annually by year five 
(DCR Nova Comps @250,000 visitors by year 5 (Ex. Sky Meadows over 260K visitors yrs 2017, 2020) </t>
  </si>
  <si>
    <t>Tenant Houses  (6 of 11 Available for Accommodations)</t>
  </si>
  <si>
    <t>Study Team Recommendations / Regional Comps</t>
  </si>
  <si>
    <t>6 of 11 for Accommodations (300/night); 3 Long Term Rentals, 2 Staff Housing (Comps based on regional overnight stay costs Nova Air-B&amp;B)</t>
  </si>
  <si>
    <t>Event Rental (Special Use Permits)</t>
  </si>
  <si>
    <t xml:space="preserve">Very conservative projection of limited event rentals early on (gardens/grounds initially). Loudoun area comps are much higher, with weddings/event rental fees (facility only) whose average costs exceed $20K per event (Source Visit Loudoun). </t>
  </si>
  <si>
    <t xml:space="preserve">Merchandise/Retail </t>
  </si>
  <si>
    <t>Study Team Recommendations / DCR Comps</t>
  </si>
  <si>
    <t>Merch/Retail Beginning by Year 4, fully operational by year 5. Opportunity for 250th for commemorative Merch (Source - DCR Merch Comps)</t>
  </si>
  <si>
    <t xml:space="preserve">Farmland Lease Income </t>
  </si>
  <si>
    <t>Study Team Recommendations,  Review of Owner rates; VT NASS Crop Land Rental Rates</t>
  </si>
  <si>
    <t xml:space="preserve">NASS $42/Acre in Loudoun Co.@ 50% of 1,200 acres; Owner Currently yields $80K/yr.; Final Projection is $50/acre/yr. </t>
  </si>
  <si>
    <t xml:space="preserve">Total Contributed &amp; Earned Revenue </t>
  </si>
  <si>
    <t>Acquisition &amp; Operating Expenses</t>
  </si>
  <si>
    <t>FY 2026 Year 1</t>
  </si>
  <si>
    <t>FY 2027 Year 2</t>
  </si>
  <si>
    <t>FY 2028 Year 3</t>
  </si>
  <si>
    <t>FY 2029 Year 4</t>
  </si>
  <si>
    <t>FY2030 Year 5</t>
  </si>
  <si>
    <t>Average  
Operating Exp. Yrs. 6-10</t>
  </si>
  <si>
    <t>Acquisition Costs</t>
  </si>
  <si>
    <t>TCF Negotiated/Projected Costs</t>
  </si>
  <si>
    <t>Per TCF projected costs, November 2024</t>
  </si>
  <si>
    <t>Operating Expenses - DCR</t>
  </si>
  <si>
    <t>Staffing &amp; Non-Personal Services
(Phased Hiring - 7 FTEs by Year 3)</t>
  </si>
  <si>
    <t>DCR Projections/ Comps</t>
  </si>
  <si>
    <t>Anticipated scaled hiring and administrative costs and supplies; 5FTEs by year 2 and 7 by Year 3</t>
  </si>
  <si>
    <t>Equipment &amp; Equipment Maintenance</t>
  </si>
  <si>
    <t>Equipment Costs Burden  first three years during staffing build, then maintenance</t>
  </si>
  <si>
    <t>Utilities/ Gen Maintenance &amp; Repair (Non Capital Improvements)</t>
  </si>
  <si>
    <t>DCR Projections/ Comps, Review of Owner Expenditures</t>
  </si>
  <si>
    <t>Routine Maintenance Costs for landscape maintenance outsourced/additional costs (non-capital improvement maintenance)</t>
  </si>
  <si>
    <t>For/Hire Consultation (Non-Program Related)</t>
  </si>
  <si>
    <t>Consultant / Contractual Support During Launch</t>
  </si>
  <si>
    <r>
      <t>Friends Group</t>
    </r>
    <r>
      <rPr>
        <b/>
        <sz val="12"/>
        <color theme="1"/>
        <rFont val="Arial"/>
        <family val="2"/>
      </rPr>
      <t xml:space="preserve"> </t>
    </r>
    <r>
      <rPr>
        <sz val="12"/>
        <color theme="1"/>
        <rFont val="Arial"/>
        <family val="2"/>
      </rPr>
      <t>- Staffing Costs</t>
    </r>
  </si>
  <si>
    <t>Initial staffing developing growth over time, 1.5-2 FTEs by year 5</t>
  </si>
  <si>
    <t>Friends Group - Operational Costs (Supplies, Services Etc.)</t>
  </si>
  <si>
    <t>Legal, Formation, Operations</t>
  </si>
  <si>
    <t>Total Acquisition &amp; Operating Expenses</t>
  </si>
  <si>
    <t xml:space="preserve">Net Operating </t>
  </si>
  <si>
    <t>Capital Expenses</t>
  </si>
  <si>
    <t>Average 
Capital Exp. Yrs. 6-10</t>
  </si>
  <si>
    <t>Capital Project  Expenses - DCR</t>
  </si>
  <si>
    <t>One-Time Preservation/ Maintenance Costs - Building &amp; Structures 
(Hard &amp; Soft Costs)</t>
  </si>
  <si>
    <t xml:space="preserve">See Appendix A2 - Oak Hill - Building Inventory and Preliminary Building Preservation Cost Estimate </t>
  </si>
  <si>
    <t>One Time Preservation/ Maintenance - Site &amp; Landscape 
(Hard/Soft Costs)</t>
  </si>
  <si>
    <t xml:space="preserve">See Appendix A2 - Oak Hill - Preliminary Site and Landscape Preservation Cost Estimate </t>
  </si>
  <si>
    <r>
      <t>Initial Activation</t>
    </r>
    <r>
      <rPr>
        <b/>
        <sz val="12"/>
        <color theme="1"/>
        <rFont val="Arial"/>
        <family val="2"/>
      </rPr>
      <t xml:space="preserve"> </t>
    </r>
    <r>
      <rPr>
        <sz val="12"/>
        <color theme="1"/>
        <rFont val="Arial"/>
        <family val="2"/>
      </rPr>
      <t xml:space="preserve">- Entry &amp; Parking Lot </t>
    </r>
  </si>
  <si>
    <t>15-Car Gravel Parking Lot &amp; Entry (At Property Perimeter to Accommodate Initial Access Until Master Plan Is Complete)</t>
  </si>
  <si>
    <t>Initial Activation - Signage</t>
  </si>
  <si>
    <t>$50K Park and Regulatory Signage</t>
  </si>
  <si>
    <t xml:space="preserve">Initial Activation - Natural Surface Trail </t>
  </si>
  <si>
    <t xml:space="preserve">1.5 - 3 Mile Natural Surface Trail - ADA Surface Trail at Property Perimeter to Accommodate Initial Access Until Master Plan Is Complete. 
Much more extensive trail system possible utilizing mown, natural surface trails around perimeter at minimal initial cost and minimal management costs. </t>
  </si>
  <si>
    <t>Initial Activation (Design &amp; Permitting)</t>
  </si>
  <si>
    <t>Projected Soft Costs</t>
  </si>
  <si>
    <t>Master Plan Implementation (Years 6-10)</t>
  </si>
  <si>
    <t xml:space="preserve">Based on DCR Comps - Implementation Years 6-10  @.5M ea. year (not including adaptive reuse) </t>
  </si>
  <si>
    <t>Capital Project Expenses (Analysis &amp; Planning) - DCR</t>
  </si>
  <si>
    <t xml:space="preserve">Pre-Planning/ Cultural Resource Studies/Master Planning </t>
  </si>
  <si>
    <t>Studies recommended to inform master planning and site understanding: Cultural Landscape Report (including Archaeological Surveys, Oral Histories, Ethnographic Histories), Historic Structures Reports, Fundraising Plan</t>
  </si>
  <si>
    <t>Programmatic Expenses -  DCR/Friends (CSO)</t>
  </si>
  <si>
    <t>Program Costs</t>
  </si>
  <si>
    <t xml:space="preserve">Limited program costs initiated in year three and building over time. </t>
  </si>
  <si>
    <t>Event Costs</t>
  </si>
  <si>
    <t>Total Capital Expenses</t>
  </si>
  <si>
    <t>Net Total</t>
  </si>
  <si>
    <r>
      <t>Subtotal End Of Year Available Funds  
(</t>
    </r>
    <r>
      <rPr>
        <sz val="12"/>
        <color theme="1"/>
        <rFont val="Arial"/>
        <family val="2"/>
      </rPr>
      <t>Net Total + Cash Reserves &amp; Endowment Funds)</t>
    </r>
  </si>
  <si>
    <r>
      <t xml:space="preserve">Total End Of Year Available Funds 
</t>
    </r>
    <r>
      <rPr>
        <sz val="12"/>
        <color theme="0"/>
        <rFont val="Arial"/>
        <family val="2"/>
      </rPr>
      <t>(Subtotal Available Funds + Interest Earnings (3.5%)</t>
    </r>
  </si>
  <si>
    <t>c</t>
  </si>
  <si>
    <t>Average  
Operating Exp. 
Yrs. 6-10</t>
  </si>
  <si>
    <t>Average 
Capital Exp. 
Yrs. 6-10</t>
  </si>
  <si>
    <t>Park Development Master Plan &amp; Implementation (Years 6-10)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</si>
</sst>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mmm\-yy;@"/>
  </numFmts>
  <fonts count="58">
    <font>
      <sz val="11"/>
      <color theme="1"/>
      <name val="Aptos Narrow"/>
      <family val="2"/>
      <scheme val="minor"/>
    </font>
    <font>
      <sz val="11"/>
      <color theme="1"/>
      <name val="Aptos Narrow"/>
      <family val="2"/>
      <scheme val="minor"/>
    </font>
    <font>
      <sz val="10"/>
      <name val="Arial"/>
      <family val="2"/>
    </font>
    <font>
      <b/>
      <sz val="16"/>
      <color indexed="8"/>
      <name val="Arial"/>
      <family val="2"/>
    </font>
    <font>
      <sz val="10"/>
      <color indexed="8"/>
      <name val="Arial"/>
      <family val="2"/>
    </font>
    <font>
      <sz val="10"/>
      <name val="Arial"/>
      <family val="2"/>
    </font>
    <font>
      <sz val="10"/>
      <color theme="1"/>
      <name val="Arial"/>
      <family val="2"/>
    </font>
    <font>
      <b/>
      <sz val="9"/>
      <color theme="1"/>
      <name val="Arial"/>
      <family val="2"/>
    </font>
    <font>
      <b/>
      <sz val="10"/>
      <color theme="1"/>
      <name val="Arial"/>
      <family val="2"/>
    </font>
    <font>
      <sz val="9"/>
      <color theme="1"/>
      <name val="Arial"/>
      <family val="2"/>
    </font>
    <font>
      <b/>
      <sz val="12"/>
      <color theme="1"/>
      <name val="Arial"/>
      <family val="2"/>
    </font>
    <font>
      <sz val="12"/>
      <color theme="1"/>
      <name val="Arial"/>
      <family val="2"/>
    </font>
    <font>
      <sz val="12"/>
      <color indexed="8"/>
      <name val="Arial"/>
      <family val="2"/>
    </font>
    <font>
      <sz val="12"/>
      <name val="Arial"/>
      <family val="2"/>
    </font>
    <font>
      <sz val="9"/>
      <color rgb="FFFF0000"/>
      <name val="Arial"/>
      <family val="2"/>
    </font>
    <font>
      <sz val="10"/>
      <color rgb="FFFF0000"/>
      <name val="Arial"/>
      <family val="2"/>
    </font>
    <font>
      <b/>
      <sz val="14"/>
      <color theme="1"/>
      <name val="Arial"/>
      <family val="2"/>
    </font>
    <font>
      <b/>
      <sz val="11"/>
      <color theme="1"/>
      <name val="Arial"/>
      <family val="2"/>
    </font>
    <font>
      <sz val="11"/>
      <color theme="1"/>
      <name val="Arial"/>
      <family val="2"/>
    </font>
    <font>
      <sz val="11"/>
      <color rgb="FFC00000"/>
      <name val="Arial"/>
      <family val="2"/>
    </font>
    <font>
      <b/>
      <u/>
      <sz val="12"/>
      <color theme="1"/>
      <name val="Arial"/>
      <family val="2"/>
    </font>
    <font>
      <b/>
      <sz val="10"/>
      <color rgb="FFFF0000"/>
      <name val="Arial"/>
      <family val="2"/>
    </font>
    <font>
      <sz val="9"/>
      <color theme="0"/>
      <name val="Arial"/>
      <family val="2"/>
    </font>
    <font>
      <b/>
      <sz val="14"/>
      <color theme="0"/>
      <name val="Arial"/>
      <family val="2"/>
    </font>
    <font>
      <b/>
      <sz val="16"/>
      <color theme="1"/>
      <name val="Arial"/>
      <family val="2"/>
    </font>
    <font>
      <sz val="14"/>
      <color theme="0"/>
      <name val="Arial"/>
      <family val="2"/>
    </font>
    <font>
      <sz val="14"/>
      <color theme="0"/>
      <name val="Aptos Narrow"/>
      <family val="2"/>
      <scheme val="minor"/>
    </font>
    <font>
      <b/>
      <sz val="16"/>
      <color theme="0"/>
      <name val="Arial"/>
      <family val="2"/>
    </font>
    <font>
      <sz val="16"/>
      <name val="Arial"/>
      <family val="2"/>
    </font>
    <font>
      <sz val="14"/>
      <color theme="1"/>
      <name val="Arial"/>
      <family val="2"/>
    </font>
    <font>
      <sz val="14"/>
      <name val="Arial"/>
      <family val="2"/>
    </font>
    <font>
      <sz val="14"/>
      <color theme="1"/>
      <name val="Aptos Narrow"/>
      <family val="2"/>
      <scheme val="minor"/>
    </font>
    <font>
      <sz val="14"/>
      <color indexed="8"/>
      <name val="Arial"/>
      <family val="2"/>
    </font>
    <font>
      <i/>
      <sz val="14"/>
      <color indexed="8"/>
      <name val="Arial"/>
      <family val="2"/>
    </font>
    <font>
      <sz val="11"/>
      <color indexed="8"/>
      <name val="Arial"/>
      <family val="2"/>
    </font>
    <font>
      <sz val="11"/>
      <name val="Arial"/>
      <family val="2"/>
    </font>
    <font>
      <sz val="10"/>
      <color theme="1"/>
      <name val="Aptos Narrow"/>
      <family val="2"/>
      <scheme val="minor"/>
    </font>
    <font>
      <sz val="16"/>
      <color theme="1"/>
      <name val="Arial"/>
      <family val="2"/>
    </font>
    <font>
      <sz val="16"/>
      <color theme="1"/>
      <name val="Aptos Narrow"/>
      <family val="2"/>
      <scheme val="minor"/>
    </font>
    <font>
      <b/>
      <u/>
      <sz val="11"/>
      <color theme="1"/>
      <name val="Arial"/>
      <family val="2"/>
    </font>
    <font>
      <sz val="12"/>
      <color theme="0"/>
      <name val="Arial"/>
      <family val="2"/>
    </font>
    <font>
      <sz val="16"/>
      <color indexed="8"/>
      <name val="Arial"/>
      <family val="2"/>
    </font>
    <font>
      <sz val="14"/>
      <color rgb="FF010000"/>
      <name val="Arial"/>
      <family val="2"/>
    </font>
    <font>
      <b/>
      <sz val="36"/>
      <color indexed="8"/>
      <name val="Arial"/>
      <family val="2"/>
    </font>
    <font>
      <b/>
      <sz val="20"/>
      <color theme="0"/>
      <name val="Arial"/>
      <family val="2"/>
    </font>
    <font>
      <sz val="14"/>
      <color rgb="FFFF0000"/>
      <name val="Arial"/>
      <family val="2"/>
    </font>
    <font>
      <sz val="11"/>
      <color rgb="FFFF0000"/>
      <name val="Arial"/>
      <family val="2"/>
    </font>
    <font>
      <b/>
      <sz val="16"/>
      <color rgb="FFFF0000"/>
      <name val="Arial"/>
      <family val="2"/>
    </font>
    <font>
      <sz val="12"/>
      <color rgb="FFFF0000"/>
      <name val="Arial"/>
      <family val="2"/>
    </font>
    <font>
      <b/>
      <sz val="9"/>
      <color rgb="FFFF0000"/>
      <name val="Arial"/>
      <family val="2"/>
    </font>
    <font>
      <b/>
      <sz val="14"/>
      <color rgb="FFFF0000"/>
      <name val="Arial"/>
      <family val="2"/>
    </font>
    <font>
      <sz val="16"/>
      <color rgb="FFFF0000"/>
      <name val="Arial"/>
      <family val="2"/>
    </font>
    <font>
      <b/>
      <sz val="12"/>
      <color rgb="FFFF0000"/>
      <name val="Arial"/>
      <family val="2"/>
    </font>
    <font>
      <b/>
      <sz val="11"/>
      <color indexed="8"/>
      <name val="Arial"/>
      <family val="2"/>
    </font>
    <font>
      <sz val="28"/>
      <color indexed="8"/>
      <name val="Arial"/>
      <family val="2"/>
    </font>
    <font>
      <sz val="12"/>
      <color rgb="FF000000"/>
      <name val="Arial"/>
      <family val="2"/>
    </font>
    <font>
      <b/>
      <sz val="12"/>
      <color rgb="FFFFFFFF"/>
      <name val="Arial"/>
      <family val="2"/>
    </font>
    <font>
      <b/>
      <sz val="12"/>
      <color theme="0"/>
      <name val="Arial"/>
      <family val="2"/>
    </font>
  </fonts>
  <fills count="8">
    <fill>
      <patternFill patternType="none"/>
    </fill>
    <fill>
      <patternFill patternType="gray125"/>
    </fill>
    <fill>
      <patternFill patternType="solid">
        <fgColor theme="0" tint="-0.249977111117893"/>
        <bgColor indexed="64"/>
      </patternFill>
    </fill>
    <fill>
      <patternFill patternType="solid">
        <fgColor theme="1"/>
        <bgColor indexed="64"/>
      </patternFill>
    </fill>
    <fill>
      <patternFill patternType="solid">
        <fgColor rgb="FFFFFF00"/>
        <bgColor indexed="64"/>
      </patternFill>
    </fill>
    <fill>
      <patternFill patternType="solid">
        <fgColor theme="8" tint="0.59999389629810485"/>
        <bgColor indexed="64"/>
      </patternFill>
    </fill>
    <fill>
      <patternFill patternType="solid">
        <fgColor theme="1" tint="0.249977111117893"/>
        <bgColor indexed="64"/>
      </patternFill>
    </fill>
    <fill>
      <patternFill patternType="solid">
        <fgColor theme="0"/>
        <bgColor indexed="64"/>
      </patternFill>
    </fill>
  </fills>
  <borders count="65">
    <border>
      <left/>
      <right/>
      <top/>
      <bottom/>
      <diagonal/>
    </border>
    <border>
      <left style="medium">
        <color indexed="64"/>
      </left>
      <right style="thin">
        <color indexed="8"/>
      </right>
      <top style="medium">
        <color indexed="64"/>
      </top>
      <bottom style="medium">
        <color indexed="64"/>
      </bottom>
      <diagonal/>
    </border>
    <border>
      <left style="thin">
        <color indexed="8"/>
      </left>
      <right style="thin">
        <color indexed="8"/>
      </right>
      <top style="medium">
        <color indexed="64"/>
      </top>
      <bottom style="medium">
        <color indexed="64"/>
      </bottom>
      <diagonal/>
    </border>
    <border>
      <left style="thin">
        <color indexed="8"/>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8"/>
      </left>
      <right style="thin">
        <color indexed="8"/>
      </right>
      <top/>
      <bottom style="thin">
        <color indexed="8"/>
      </bottom>
      <diagonal/>
    </border>
    <border>
      <left style="thin">
        <color indexed="8"/>
      </left>
      <right/>
      <top/>
      <bottom/>
      <diagonal/>
    </border>
    <border>
      <left style="thin">
        <color indexed="8"/>
      </left>
      <right style="thin">
        <color indexed="8"/>
      </right>
      <top style="thin">
        <color indexed="8"/>
      </top>
      <bottom style="thin">
        <color indexed="8"/>
      </bottom>
      <diagonal/>
    </border>
    <border>
      <left/>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bottom style="thin">
        <color indexed="8"/>
      </bottom>
      <diagonal/>
    </border>
    <border>
      <left style="thin">
        <color indexed="8"/>
      </left>
      <right style="medium">
        <color indexed="64"/>
      </right>
      <top/>
      <bottom style="thin">
        <color indexed="8"/>
      </bottom>
      <diagonal/>
    </border>
    <border>
      <left style="medium">
        <color indexed="64"/>
      </left>
      <right style="thin">
        <color indexed="8"/>
      </right>
      <top style="thin">
        <color indexed="8"/>
      </top>
      <bottom style="thin">
        <color indexed="8"/>
      </bottom>
      <diagonal/>
    </border>
    <border>
      <left style="thin">
        <color indexed="8"/>
      </left>
      <right style="medium">
        <color indexed="64"/>
      </right>
      <top style="thin">
        <color indexed="8"/>
      </top>
      <bottom style="thin">
        <color indexed="8"/>
      </bottom>
      <diagonal/>
    </border>
    <border>
      <left style="medium">
        <color indexed="64"/>
      </left>
      <right/>
      <top/>
      <bottom/>
      <diagonal/>
    </border>
    <border>
      <left style="medium">
        <color indexed="64"/>
      </left>
      <right style="thin">
        <color indexed="8"/>
      </right>
      <top style="thin">
        <color indexed="8"/>
      </top>
      <bottom style="medium">
        <color indexed="64"/>
      </bottom>
      <diagonal/>
    </border>
    <border>
      <left style="thin">
        <color indexed="8"/>
      </left>
      <right style="thin">
        <color indexed="8"/>
      </right>
      <top style="thin">
        <color indexed="8"/>
      </top>
      <bottom style="medium">
        <color indexed="64"/>
      </bottom>
      <diagonal/>
    </border>
    <border>
      <left style="thin">
        <color indexed="8"/>
      </left>
      <right style="medium">
        <color indexed="64"/>
      </right>
      <top style="thin">
        <color indexed="8"/>
      </top>
      <bottom style="medium">
        <color indexed="64"/>
      </bottom>
      <diagonal/>
    </border>
    <border>
      <left/>
      <right/>
      <top style="thin">
        <color indexed="64"/>
      </top>
      <bottom style="thin">
        <color indexed="64"/>
      </bottom>
      <diagonal/>
    </border>
    <border>
      <left/>
      <right/>
      <top/>
      <bottom style="thin">
        <color indexed="8"/>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8"/>
      </top>
      <bottom style="thin">
        <color indexed="8"/>
      </bottom>
      <diagonal/>
    </border>
    <border>
      <left/>
      <right style="medium">
        <color indexed="64"/>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medium">
        <color indexed="64"/>
      </right>
      <top style="thin">
        <color indexed="8"/>
      </top>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8"/>
      </bottom>
      <diagonal/>
    </border>
    <border>
      <left style="medium">
        <color indexed="64"/>
      </left>
      <right style="medium">
        <color indexed="64"/>
      </right>
      <top style="thin">
        <color indexed="8"/>
      </top>
      <bottom style="thin">
        <color indexed="8"/>
      </bottom>
      <diagonal/>
    </border>
    <border>
      <left style="medium">
        <color indexed="64"/>
      </left>
      <right style="medium">
        <color indexed="64"/>
      </right>
      <top style="thin">
        <color indexed="8"/>
      </top>
      <bottom/>
      <diagonal/>
    </border>
    <border>
      <left style="medium">
        <color indexed="64"/>
      </left>
      <right style="medium">
        <color indexed="64"/>
      </right>
      <top style="thin">
        <color indexed="8"/>
      </top>
      <bottom style="medium">
        <color indexed="64"/>
      </bottom>
      <diagonal/>
    </border>
    <border>
      <left style="medium">
        <color indexed="64"/>
      </left>
      <right style="medium">
        <color indexed="64"/>
      </right>
      <top style="medium">
        <color indexed="64"/>
      </top>
      <bottom style="thin">
        <color indexed="8"/>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8"/>
      </right>
      <top/>
      <bottom style="medium">
        <color indexed="64"/>
      </bottom>
      <diagonal/>
    </border>
    <border>
      <left style="thin">
        <color indexed="8"/>
      </left>
      <right style="thin">
        <color indexed="8"/>
      </right>
      <top/>
      <bottom style="medium">
        <color indexed="64"/>
      </bottom>
      <diagonal/>
    </border>
    <border>
      <left style="thin">
        <color indexed="8"/>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8"/>
      </left>
      <right/>
      <top/>
      <bottom style="thin">
        <color indexed="8"/>
      </bottom>
      <diagonal/>
    </border>
    <border>
      <left style="medium">
        <color indexed="64"/>
      </left>
      <right/>
      <top style="thin">
        <color indexed="8"/>
      </top>
      <bottom/>
      <diagonal/>
    </border>
    <border>
      <left/>
      <right/>
      <top style="thin">
        <color indexed="8"/>
      </top>
      <bottom/>
      <diagonal/>
    </border>
    <border>
      <left/>
      <right style="medium">
        <color indexed="64"/>
      </right>
      <top style="thin">
        <color indexed="8"/>
      </top>
      <bottom/>
      <diagonal/>
    </border>
    <border>
      <left style="medium">
        <color indexed="64"/>
      </left>
      <right/>
      <top style="thin">
        <color indexed="64"/>
      </top>
      <bottom style="medium">
        <color indexed="64"/>
      </bottom>
      <diagonal/>
    </border>
    <border>
      <left style="medium">
        <color indexed="64"/>
      </left>
      <right style="thin">
        <color indexed="8"/>
      </right>
      <top style="medium">
        <color indexed="64"/>
      </top>
      <bottom style="thin">
        <color indexed="8"/>
      </bottom>
      <diagonal/>
    </border>
    <border>
      <left style="thin">
        <color indexed="8"/>
      </left>
      <right style="thin">
        <color indexed="8"/>
      </right>
      <top style="medium">
        <color indexed="64"/>
      </top>
      <bottom style="thin">
        <color indexed="8"/>
      </bottom>
      <diagonal/>
    </border>
    <border>
      <left style="thin">
        <color indexed="8"/>
      </left>
      <right style="medium">
        <color indexed="64"/>
      </right>
      <top style="medium">
        <color indexed="64"/>
      </top>
      <bottom style="thin">
        <color indexed="8"/>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bottom style="thin">
        <color indexed="64"/>
      </bottom>
      <diagonal/>
    </border>
  </borders>
  <cellStyleXfs count="4">
    <xf numFmtId="0" fontId="0" fillId="0" borderId="0"/>
    <xf numFmtId="44" fontId="1" fillId="0" borderId="0" applyFont="0" applyFill="0" applyBorder="0" applyAlignment="0" applyProtection="0"/>
    <xf numFmtId="0" fontId="2" fillId="0" borderId="0" applyNumberFormat="0" applyFont="0" applyFill="0" applyBorder="0" applyAlignment="0" applyProtection="0"/>
    <xf numFmtId="44" fontId="5" fillId="0" borderId="0" applyFont="0" applyFill="0" applyBorder="0" applyAlignment="0" applyProtection="0"/>
  </cellStyleXfs>
  <cellXfs count="310">
    <xf numFmtId="0" fontId="0" fillId="0" borderId="0" xfId="0"/>
    <xf numFmtId="0" fontId="4" fillId="0" borderId="0" xfId="2" applyNumberFormat="1" applyFont="1" applyFill="1" applyBorder="1" applyAlignment="1"/>
    <xf numFmtId="0" fontId="2" fillId="0" borderId="0" xfId="2" applyNumberFormat="1" applyFont="1" applyFill="1" applyBorder="1" applyAlignment="1"/>
    <xf numFmtId="44" fontId="0" fillId="0" borderId="0" xfId="3" applyFont="1" applyFill="1" applyBorder="1" applyAlignment="1"/>
    <xf numFmtId="0" fontId="2" fillId="0" borderId="0" xfId="2" applyNumberFormat="1" applyFont="1" applyFill="1" applyBorder="1" applyAlignment="1">
      <alignment vertical="center"/>
    </xf>
    <xf numFmtId="44" fontId="0" fillId="0" borderId="0" xfId="3" applyFont="1" applyFill="1" applyBorder="1" applyAlignment="1">
      <alignment vertical="center"/>
    </xf>
    <xf numFmtId="0" fontId="6" fillId="0" borderId="0" xfId="2" applyNumberFormat="1" applyFont="1" applyFill="1" applyBorder="1" applyAlignment="1"/>
    <xf numFmtId="0" fontId="4" fillId="0" borderId="0" xfId="2" applyNumberFormat="1" applyFont="1" applyFill="1" applyBorder="1" applyAlignment="1">
      <alignment wrapText="1"/>
    </xf>
    <xf numFmtId="0" fontId="7" fillId="0" borderId="0" xfId="2" applyNumberFormat="1" applyFont="1" applyFill="1" applyBorder="1" applyAlignment="1">
      <alignment horizontal="center" wrapText="1"/>
    </xf>
    <xf numFmtId="164" fontId="7" fillId="0" borderId="0" xfId="2" applyNumberFormat="1" applyFont="1" applyFill="1" applyBorder="1" applyAlignment="1">
      <alignment horizontal="center" wrapText="1"/>
    </xf>
    <xf numFmtId="44" fontId="7" fillId="0" borderId="0" xfId="3" applyFont="1" applyFill="1" applyBorder="1" applyAlignment="1">
      <alignment horizontal="center" wrapText="1"/>
    </xf>
    <xf numFmtId="3" fontId="9" fillId="0" borderId="0" xfId="2" applyNumberFormat="1" applyFont="1" applyFill="1" applyBorder="1" applyAlignment="1">
      <alignment wrapText="1"/>
    </xf>
    <xf numFmtId="3" fontId="6" fillId="0" borderId="0" xfId="2" applyNumberFormat="1" applyFont="1" applyFill="1" applyBorder="1" applyAlignment="1">
      <alignment wrapText="1"/>
    </xf>
    <xf numFmtId="3" fontId="4" fillId="0" borderId="0" xfId="2" applyNumberFormat="1" applyFont="1" applyFill="1" applyBorder="1" applyAlignment="1"/>
    <xf numFmtId="0" fontId="5" fillId="0" borderId="0" xfId="2" applyNumberFormat="1" applyFont="1" applyFill="1" applyBorder="1" applyAlignment="1"/>
    <xf numFmtId="0" fontId="10" fillId="0" borderId="5" xfId="2" applyNumberFormat="1" applyFont="1" applyFill="1" applyBorder="1" applyAlignment="1"/>
    <xf numFmtId="3" fontId="11" fillId="0" borderId="0" xfId="2" applyNumberFormat="1" applyFont="1" applyFill="1" applyBorder="1" applyAlignment="1">
      <alignment wrapText="1"/>
    </xf>
    <xf numFmtId="0" fontId="13" fillId="0" borderId="0" xfId="2" applyNumberFormat="1" applyFont="1" applyFill="1" applyBorder="1" applyAlignment="1"/>
    <xf numFmtId="44" fontId="13" fillId="0" borderId="0" xfId="3" applyFont="1" applyFill="1" applyBorder="1" applyAlignment="1"/>
    <xf numFmtId="3" fontId="9" fillId="0" borderId="0" xfId="2" applyNumberFormat="1" applyFont="1" applyFill="1" applyBorder="1" applyAlignment="1">
      <alignment vertical="center" wrapText="1"/>
    </xf>
    <xf numFmtId="44" fontId="4" fillId="0" borderId="0" xfId="1" applyFont="1" applyFill="1" applyBorder="1" applyAlignment="1"/>
    <xf numFmtId="44" fontId="6" fillId="0" borderId="0" xfId="1" applyFont="1" applyFill="1" applyBorder="1" applyAlignment="1"/>
    <xf numFmtId="44" fontId="9" fillId="0" borderId="0" xfId="1" applyFont="1" applyFill="1" applyBorder="1" applyAlignment="1">
      <alignment wrapText="1"/>
    </xf>
    <xf numFmtId="44" fontId="4" fillId="0" borderId="0" xfId="1" applyFont="1" applyFill="1" applyBorder="1" applyAlignment="1">
      <alignment wrapText="1"/>
    </xf>
    <xf numFmtId="44" fontId="2" fillId="0" borderId="0" xfId="1" applyFont="1" applyFill="1" applyBorder="1" applyAlignment="1"/>
    <xf numFmtId="0" fontId="2" fillId="4" borderId="0" xfId="2" applyNumberFormat="1" applyFont="1" applyFill="1" applyBorder="1" applyAlignment="1">
      <alignment vertical="center"/>
    </xf>
    <xf numFmtId="0" fontId="6" fillId="0" borderId="0" xfId="2" applyNumberFormat="1" applyFont="1" applyFill="1" applyBorder="1" applyAlignment="1">
      <alignment wrapText="1"/>
    </xf>
    <xf numFmtId="3" fontId="6" fillId="0" borderId="0" xfId="2" applyNumberFormat="1" applyFont="1" applyFill="1" applyBorder="1" applyAlignment="1">
      <alignment vertical="center" wrapText="1"/>
    </xf>
    <xf numFmtId="3" fontId="7" fillId="0" borderId="0" xfId="2" applyNumberFormat="1" applyFont="1" applyFill="1" applyBorder="1" applyAlignment="1">
      <alignment vertical="center" wrapText="1"/>
    </xf>
    <xf numFmtId="0" fontId="10" fillId="0" borderId="6" xfId="2" applyNumberFormat="1" applyFont="1" applyFill="1" applyBorder="1" applyAlignment="1"/>
    <xf numFmtId="0" fontId="10" fillId="0" borderId="7" xfId="2" applyNumberFormat="1" applyFont="1" applyFill="1" applyBorder="1" applyAlignment="1"/>
    <xf numFmtId="0" fontId="8" fillId="0" borderId="17" xfId="2" applyNumberFormat="1" applyFont="1" applyFill="1" applyBorder="1" applyAlignment="1"/>
    <xf numFmtId="0" fontId="8" fillId="0" borderId="26" xfId="2" applyNumberFormat="1" applyFont="1" applyFill="1" applyBorder="1" applyAlignment="1">
      <alignment vertical="center" wrapText="1"/>
    </xf>
    <xf numFmtId="0" fontId="20" fillId="0" borderId="26" xfId="2" applyNumberFormat="1" applyFont="1" applyFill="1" applyBorder="1" applyAlignment="1">
      <alignment vertical="center" wrapText="1"/>
    </xf>
    <xf numFmtId="0" fontId="20" fillId="0" borderId="11" xfId="2" applyNumberFormat="1" applyFont="1" applyFill="1" applyBorder="1" applyAlignment="1">
      <alignment vertical="center" wrapText="1"/>
    </xf>
    <xf numFmtId="0" fontId="20" fillId="0" borderId="28" xfId="2" applyNumberFormat="1" applyFont="1" applyFill="1" applyBorder="1" applyAlignment="1">
      <alignment vertical="center" wrapText="1"/>
    </xf>
    <xf numFmtId="0" fontId="20" fillId="0" borderId="29" xfId="2" applyNumberFormat="1" applyFont="1" applyFill="1" applyBorder="1" applyAlignment="1">
      <alignment vertical="center" wrapText="1"/>
    </xf>
    <xf numFmtId="0" fontId="2" fillId="0" borderId="17" xfId="2" applyNumberFormat="1" applyFont="1" applyFill="1" applyBorder="1" applyAlignment="1"/>
    <xf numFmtId="0" fontId="16" fillId="0" borderId="17" xfId="2" applyNumberFormat="1" applyFont="1" applyFill="1" applyBorder="1" applyAlignment="1"/>
    <xf numFmtId="0" fontId="16" fillId="0" borderId="0" xfId="2" applyNumberFormat="1" applyFont="1" applyFill="1" applyBorder="1" applyAlignment="1"/>
    <xf numFmtId="0" fontId="16" fillId="0" borderId="23" xfId="2" applyNumberFormat="1" applyFont="1" applyFill="1" applyBorder="1" applyAlignment="1"/>
    <xf numFmtId="3" fontId="22" fillId="0" borderId="0" xfId="2" applyNumberFormat="1" applyFont="1" applyFill="1" applyBorder="1" applyAlignment="1">
      <alignment vertical="center" wrapText="1"/>
    </xf>
    <xf numFmtId="44" fontId="1" fillId="0" borderId="0" xfId="3" applyFont="1" applyFill="1" applyBorder="1" applyAlignment="1"/>
    <xf numFmtId="0" fontId="10" fillId="0" borderId="0" xfId="2" applyNumberFormat="1" applyFont="1" applyFill="1" applyBorder="1" applyAlignment="1">
      <alignment vertical="center" wrapText="1"/>
    </xf>
    <xf numFmtId="0" fontId="25" fillId="3" borderId="0" xfId="2" applyNumberFormat="1" applyFont="1" applyFill="1" applyBorder="1" applyAlignment="1">
      <alignment vertical="center"/>
    </xf>
    <xf numFmtId="44" fontId="9" fillId="0" borderId="0" xfId="1" applyFont="1" applyFill="1" applyBorder="1" applyAlignment="1">
      <alignment vertical="center" wrapText="1"/>
    </xf>
    <xf numFmtId="3" fontId="23" fillId="0" borderId="0" xfId="2" applyNumberFormat="1" applyFont="1" applyFill="1" applyBorder="1" applyAlignment="1">
      <alignment vertical="center" wrapText="1"/>
    </xf>
    <xf numFmtId="0" fontId="25" fillId="0" borderId="0" xfId="2" applyNumberFormat="1" applyFont="1" applyFill="1" applyBorder="1" applyAlignment="1">
      <alignment vertical="center" wrapText="1"/>
    </xf>
    <xf numFmtId="0" fontId="25" fillId="0" borderId="0" xfId="2" applyNumberFormat="1" applyFont="1" applyFill="1" applyBorder="1" applyAlignment="1">
      <alignment vertical="center"/>
    </xf>
    <xf numFmtId="44" fontId="26" fillId="0" borderId="0" xfId="3" applyFont="1" applyFill="1" applyBorder="1" applyAlignment="1">
      <alignment vertical="center"/>
    </xf>
    <xf numFmtId="0" fontId="24" fillId="0" borderId="0" xfId="2" applyNumberFormat="1" applyFont="1" applyFill="1" applyBorder="1" applyAlignment="1">
      <alignment horizontal="center" vertical="center" wrapText="1"/>
    </xf>
    <xf numFmtId="164" fontId="24" fillId="0" borderId="0" xfId="2" applyNumberFormat="1" applyFont="1" applyFill="1" applyBorder="1" applyAlignment="1">
      <alignment horizontal="center" vertical="center" wrapText="1"/>
    </xf>
    <xf numFmtId="0" fontId="28" fillId="0" borderId="0" xfId="2" applyNumberFormat="1" applyFont="1" applyFill="1" applyBorder="1" applyAlignment="1">
      <alignment horizontal="center" vertical="center"/>
    </xf>
    <xf numFmtId="44" fontId="24" fillId="0" borderId="0" xfId="3" applyFont="1" applyFill="1" applyBorder="1" applyAlignment="1">
      <alignment horizontal="center" vertical="center" wrapText="1"/>
    </xf>
    <xf numFmtId="0" fontId="16" fillId="0" borderId="32" xfId="2" applyNumberFormat="1" applyFont="1" applyFill="1" applyBorder="1" applyAlignment="1"/>
    <xf numFmtId="44" fontId="9" fillId="0" borderId="34" xfId="1" applyFont="1" applyFill="1" applyBorder="1" applyAlignment="1">
      <alignment vertical="center" wrapText="1"/>
    </xf>
    <xf numFmtId="3" fontId="9" fillId="0" borderId="32" xfId="2" applyNumberFormat="1" applyFont="1" applyFill="1" applyBorder="1" applyAlignment="1">
      <alignment vertical="center" wrapText="1"/>
    </xf>
    <xf numFmtId="0" fontId="20" fillId="0" borderId="35" xfId="2" applyNumberFormat="1" applyFont="1" applyFill="1" applyBorder="1" applyAlignment="1">
      <alignment vertical="center" wrapText="1"/>
    </xf>
    <xf numFmtId="3" fontId="16" fillId="0" borderId="0" xfId="2" applyNumberFormat="1" applyFont="1" applyFill="1" applyBorder="1" applyAlignment="1">
      <alignment vertical="center" wrapText="1"/>
    </xf>
    <xf numFmtId="0" fontId="30" fillId="0" borderId="0" xfId="2" applyNumberFormat="1" applyFont="1" applyFill="1" applyBorder="1" applyAlignment="1">
      <alignment vertical="center"/>
    </xf>
    <xf numFmtId="44" fontId="30" fillId="0" borderId="0" xfId="3" applyFont="1" applyFill="1" applyBorder="1" applyAlignment="1">
      <alignment vertical="center"/>
    </xf>
    <xf numFmtId="44" fontId="29" fillId="0" borderId="0" xfId="1" applyFont="1" applyFill="1" applyBorder="1" applyAlignment="1">
      <alignment vertical="center" wrapText="1"/>
    </xf>
    <xf numFmtId="44" fontId="31" fillId="0" borderId="0" xfId="3" applyFont="1" applyFill="1" applyBorder="1" applyAlignment="1">
      <alignment vertical="center"/>
    </xf>
    <xf numFmtId="0" fontId="33" fillId="0" borderId="0" xfId="2" applyNumberFormat="1" applyFont="1" applyFill="1" applyBorder="1" applyAlignment="1"/>
    <xf numFmtId="44" fontId="32" fillId="0" borderId="0" xfId="1" applyFont="1" applyFill="1" applyBorder="1" applyAlignment="1"/>
    <xf numFmtId="0" fontId="32" fillId="0" borderId="0" xfId="2" applyNumberFormat="1" applyFont="1" applyFill="1" applyBorder="1" applyAlignment="1"/>
    <xf numFmtId="0" fontId="30" fillId="0" borderId="0" xfId="2" applyNumberFormat="1" applyFont="1" applyFill="1" applyBorder="1" applyAlignment="1"/>
    <xf numFmtId="44" fontId="31" fillId="0" borderId="0" xfId="3" applyFont="1" applyFill="1" applyBorder="1" applyAlignment="1"/>
    <xf numFmtId="44" fontId="34" fillId="0" borderId="0" xfId="1" applyFont="1" applyFill="1" applyBorder="1" applyAlignment="1"/>
    <xf numFmtId="0" fontId="34" fillId="0" borderId="0" xfId="2" applyNumberFormat="1" applyFont="1" applyFill="1" applyBorder="1" applyAlignment="1"/>
    <xf numFmtId="0" fontId="35" fillId="0" borderId="0" xfId="2" applyNumberFormat="1" applyFont="1" applyFill="1" applyBorder="1" applyAlignment="1"/>
    <xf numFmtId="0" fontId="10" fillId="0" borderId="4" xfId="2" applyNumberFormat="1" applyFont="1" applyFill="1" applyBorder="1" applyAlignment="1"/>
    <xf numFmtId="44" fontId="21" fillId="0" borderId="0" xfId="1" applyFont="1" applyFill="1" applyBorder="1" applyAlignment="1">
      <alignment horizontal="center" vertical="center" wrapText="1"/>
    </xf>
    <xf numFmtId="3" fontId="9" fillId="5" borderId="0" xfId="2" applyNumberFormat="1" applyFont="1" applyFill="1" applyBorder="1" applyAlignment="1">
      <alignment wrapText="1"/>
    </xf>
    <xf numFmtId="3" fontId="9" fillId="5" borderId="0" xfId="2" applyNumberFormat="1" applyFont="1" applyFill="1" applyBorder="1" applyAlignment="1">
      <alignment vertical="center" wrapText="1"/>
    </xf>
    <xf numFmtId="3" fontId="9" fillId="4" borderId="0" xfId="2" applyNumberFormat="1" applyFont="1" applyFill="1" applyBorder="1" applyAlignment="1">
      <alignment wrapText="1"/>
    </xf>
    <xf numFmtId="0" fontId="2" fillId="4" borderId="0" xfId="2" applyNumberFormat="1" applyFont="1" applyFill="1" applyBorder="1" applyAlignment="1"/>
    <xf numFmtId="44" fontId="0" fillId="4" borderId="0" xfId="3" applyFont="1" applyFill="1" applyBorder="1" applyAlignment="1"/>
    <xf numFmtId="44" fontId="10" fillId="0" borderId="6" xfId="1" applyFont="1" applyFill="1" applyBorder="1" applyAlignment="1"/>
    <xf numFmtId="44" fontId="16" fillId="0" borderId="0" xfId="1" applyFont="1" applyFill="1" applyBorder="1" applyAlignment="1"/>
    <xf numFmtId="44" fontId="20" fillId="0" borderId="11" xfId="1" applyFont="1" applyFill="1" applyBorder="1" applyAlignment="1">
      <alignment vertical="center" wrapText="1"/>
    </xf>
    <xf numFmtId="0" fontId="10" fillId="0" borderId="17" xfId="2" applyNumberFormat="1" applyFont="1" applyFill="1" applyBorder="1" applyAlignment="1"/>
    <xf numFmtId="44" fontId="6" fillId="0" borderId="0" xfId="1" applyFont="1" applyFill="1" applyBorder="1" applyAlignment="1">
      <alignment vertical="center" wrapText="1"/>
    </xf>
    <xf numFmtId="44" fontId="2" fillId="0" borderId="0" xfId="3" applyFont="1" applyFill="1" applyBorder="1" applyAlignment="1"/>
    <xf numFmtId="44" fontId="36" fillId="4" borderId="0" xfId="3" applyFont="1" applyFill="1" applyBorder="1" applyAlignment="1">
      <alignment vertical="center"/>
    </xf>
    <xf numFmtId="44" fontId="36" fillId="0" borderId="0" xfId="3" applyFont="1" applyFill="1" applyBorder="1" applyAlignment="1">
      <alignment vertical="center"/>
    </xf>
    <xf numFmtId="44" fontId="36" fillId="0" borderId="0" xfId="3" applyFont="1" applyFill="1" applyBorder="1" applyAlignment="1"/>
    <xf numFmtId="0" fontId="19" fillId="0" borderId="13" xfId="2" applyNumberFormat="1" applyFont="1" applyFill="1" applyBorder="1" applyAlignment="1">
      <alignment vertical="center" wrapText="1"/>
    </xf>
    <xf numFmtId="44" fontId="9" fillId="0" borderId="8" xfId="1" applyFont="1" applyFill="1" applyBorder="1" applyAlignment="1">
      <alignment vertical="center" wrapText="1"/>
    </xf>
    <xf numFmtId="44" fontId="9" fillId="0" borderId="14" xfId="1" applyFont="1" applyFill="1" applyBorder="1" applyAlignment="1">
      <alignment vertical="center" wrapText="1"/>
    </xf>
    <xf numFmtId="3" fontId="24" fillId="0" borderId="0" xfId="2" applyNumberFormat="1" applyFont="1" applyFill="1" applyBorder="1" applyAlignment="1">
      <alignment vertical="center" wrapText="1"/>
    </xf>
    <xf numFmtId="0" fontId="28" fillId="0" borderId="0" xfId="2" applyNumberFormat="1" applyFont="1" applyFill="1" applyBorder="1" applyAlignment="1">
      <alignment vertical="center"/>
    </xf>
    <xf numFmtId="0" fontId="28" fillId="0" borderId="0" xfId="2" applyNumberFormat="1" applyFont="1" applyFill="1" applyBorder="1" applyAlignment="1"/>
    <xf numFmtId="44" fontId="38" fillId="0" borderId="0" xfId="3" applyFont="1" applyFill="1" applyBorder="1" applyAlignment="1">
      <alignment vertical="center"/>
    </xf>
    <xf numFmtId="44" fontId="2" fillId="0" borderId="0" xfId="1" applyFont="1" applyFill="1" applyBorder="1" applyAlignment="1">
      <alignment vertical="center"/>
    </xf>
    <xf numFmtId="44" fontId="36" fillId="0" borderId="0" xfId="1" applyFont="1" applyFill="1" applyBorder="1" applyAlignment="1">
      <alignment vertical="center"/>
    </xf>
    <xf numFmtId="44" fontId="18" fillId="0" borderId="0" xfId="1" applyFont="1" applyFill="1" applyBorder="1" applyAlignment="1">
      <alignment wrapText="1"/>
    </xf>
    <xf numFmtId="44" fontId="18" fillId="0" borderId="23" xfId="1" applyFont="1" applyFill="1" applyBorder="1" applyAlignment="1">
      <alignment wrapText="1"/>
    </xf>
    <xf numFmtId="3" fontId="18" fillId="0" borderId="0" xfId="2" applyNumberFormat="1" applyFont="1" applyFill="1" applyBorder="1" applyAlignment="1">
      <alignment wrapText="1"/>
    </xf>
    <xf numFmtId="44" fontId="18" fillId="0" borderId="32" xfId="1" applyFont="1" applyFill="1" applyBorder="1" applyAlignment="1">
      <alignment wrapText="1"/>
    </xf>
    <xf numFmtId="44" fontId="18" fillId="0" borderId="12" xfId="1" applyFont="1" applyFill="1" applyBorder="1" applyAlignment="1">
      <alignment wrapText="1"/>
    </xf>
    <xf numFmtId="44" fontId="18" fillId="0" borderId="25" xfId="1" applyFont="1" applyFill="1" applyBorder="1" applyAlignment="1">
      <alignment wrapText="1"/>
    </xf>
    <xf numFmtId="44" fontId="17" fillId="0" borderId="21" xfId="1" applyFont="1" applyFill="1" applyBorder="1" applyAlignment="1">
      <alignment vertical="center" wrapText="1"/>
    </xf>
    <xf numFmtId="0" fontId="17" fillId="0" borderId="21" xfId="2" applyNumberFormat="1" applyFont="1" applyFill="1" applyBorder="1" applyAlignment="1">
      <alignment vertical="center" wrapText="1"/>
    </xf>
    <xf numFmtId="0" fontId="17" fillId="0" borderId="27" xfId="2" applyNumberFormat="1" applyFont="1" applyFill="1" applyBorder="1" applyAlignment="1">
      <alignment vertical="center" wrapText="1"/>
    </xf>
    <xf numFmtId="44" fontId="39" fillId="0" borderId="21" xfId="1" applyFont="1" applyFill="1" applyBorder="1" applyAlignment="1">
      <alignment vertical="center" wrapText="1"/>
    </xf>
    <xf numFmtId="0" fontId="39" fillId="0" borderId="21" xfId="2" applyNumberFormat="1" applyFont="1" applyFill="1" applyBorder="1" applyAlignment="1">
      <alignment vertical="center" wrapText="1"/>
    </xf>
    <xf numFmtId="0" fontId="39" fillId="0" borderId="27" xfId="2" applyNumberFormat="1" applyFont="1" applyFill="1" applyBorder="1" applyAlignment="1">
      <alignment vertical="center" wrapText="1"/>
    </xf>
    <xf numFmtId="3" fontId="18" fillId="0" borderId="0" xfId="2" applyNumberFormat="1" applyFont="1" applyFill="1" applyBorder="1" applyAlignment="1">
      <alignment vertical="center" wrapText="1"/>
    </xf>
    <xf numFmtId="44" fontId="35" fillId="0" borderId="0" xfId="1" applyFont="1" applyFill="1" applyBorder="1" applyAlignment="1"/>
    <xf numFmtId="44" fontId="35" fillId="0" borderId="23" xfId="1" applyFont="1" applyFill="1" applyBorder="1" applyAlignment="1"/>
    <xf numFmtId="44" fontId="35" fillId="0" borderId="32" xfId="1" applyFont="1" applyFill="1" applyBorder="1" applyAlignment="1"/>
    <xf numFmtId="44" fontId="16" fillId="0" borderId="0" xfId="1" applyFont="1" applyFill="1" applyBorder="1" applyAlignment="1">
      <alignment vertical="center" wrapText="1"/>
    </xf>
    <xf numFmtId="3" fontId="29" fillId="5" borderId="0" xfId="2" applyNumberFormat="1" applyFont="1" applyFill="1" applyBorder="1" applyAlignment="1">
      <alignment vertical="center" wrapText="1"/>
    </xf>
    <xf numFmtId="44" fontId="30" fillId="0" borderId="0" xfId="2" applyNumberFormat="1" applyFont="1" applyFill="1" applyBorder="1" applyAlignment="1">
      <alignment vertical="center"/>
    </xf>
    <xf numFmtId="0" fontId="17" fillId="0" borderId="0" xfId="2" applyNumberFormat="1" applyFont="1" applyFill="1" applyBorder="1" applyAlignment="1"/>
    <xf numFmtId="44" fontId="24" fillId="2" borderId="2" xfId="1" applyFont="1" applyFill="1" applyBorder="1" applyAlignment="1">
      <alignment vertical="center" wrapText="1"/>
    </xf>
    <xf numFmtId="44" fontId="24" fillId="2" borderId="3" xfId="1" applyFont="1" applyFill="1" applyBorder="1" applyAlignment="1">
      <alignment vertical="center" wrapText="1"/>
    </xf>
    <xf numFmtId="44" fontId="24" fillId="2" borderId="4" xfId="1" applyFont="1" applyFill="1" applyBorder="1" applyAlignment="1">
      <alignment vertical="center" wrapText="1"/>
    </xf>
    <xf numFmtId="0" fontId="41" fillId="0" borderId="0" xfId="2" applyNumberFormat="1" applyFont="1" applyFill="1" applyBorder="1" applyAlignment="1">
      <alignment vertical="center" wrapText="1"/>
    </xf>
    <xf numFmtId="0" fontId="10" fillId="0" borderId="0" xfId="2" applyNumberFormat="1" applyFont="1" applyFill="1" applyBorder="1" applyAlignment="1"/>
    <xf numFmtId="44" fontId="14" fillId="0" borderId="0" xfId="1" applyFont="1" applyFill="1" applyBorder="1" applyAlignment="1">
      <alignment wrapText="1"/>
    </xf>
    <xf numFmtId="0" fontId="20" fillId="0" borderId="0" xfId="2" applyNumberFormat="1" applyFont="1" applyFill="1" applyBorder="1" applyAlignment="1">
      <alignment vertical="center" wrapText="1"/>
    </xf>
    <xf numFmtId="44" fontId="24" fillId="0" borderId="0" xfId="1" applyFont="1" applyFill="1" applyBorder="1" applyAlignment="1">
      <alignment vertical="center" wrapText="1"/>
    </xf>
    <xf numFmtId="44" fontId="27" fillId="3" borderId="41" xfId="1" applyFont="1" applyFill="1" applyBorder="1" applyAlignment="1">
      <alignment vertical="center" wrapText="1"/>
    </xf>
    <xf numFmtId="3" fontId="37" fillId="0" borderId="0" xfId="2" applyNumberFormat="1" applyFont="1" applyFill="1" applyBorder="1" applyAlignment="1">
      <alignment wrapText="1"/>
    </xf>
    <xf numFmtId="44" fontId="28" fillId="0" borderId="0" xfId="3" applyFont="1" applyFill="1" applyBorder="1" applyAlignment="1"/>
    <xf numFmtId="0" fontId="24" fillId="0" borderId="17" xfId="2" applyNumberFormat="1" applyFont="1" applyFill="1" applyBorder="1" applyAlignment="1">
      <alignment vertical="center" wrapText="1"/>
    </xf>
    <xf numFmtId="44" fontId="24" fillId="0" borderId="32" xfId="1" applyFont="1" applyFill="1" applyBorder="1" applyAlignment="1">
      <alignment vertical="center" wrapText="1"/>
    </xf>
    <xf numFmtId="0" fontId="20" fillId="0" borderId="24" xfId="2" applyNumberFormat="1" applyFont="1" applyFill="1" applyBorder="1" applyAlignment="1">
      <alignment horizontal="left" vertical="center" wrapText="1"/>
    </xf>
    <xf numFmtId="0" fontId="11" fillId="0" borderId="9" xfId="2" applyNumberFormat="1" applyFont="1" applyFill="1" applyBorder="1" applyAlignment="1">
      <alignment horizontal="left" vertical="center" wrapText="1" indent="1"/>
    </xf>
    <xf numFmtId="0" fontId="24" fillId="2" borderId="1" xfId="2" applyNumberFormat="1" applyFont="1" applyFill="1" applyBorder="1" applyAlignment="1">
      <alignment horizontal="left" vertical="center" wrapText="1" indent="1"/>
    </xf>
    <xf numFmtId="44" fontId="27" fillId="6" borderId="1" xfId="1" applyFont="1" applyFill="1" applyBorder="1" applyAlignment="1">
      <alignment horizontal="center" vertical="center" wrapText="1"/>
    </xf>
    <xf numFmtId="44" fontId="27" fillId="6" borderId="2" xfId="1" applyFont="1" applyFill="1" applyBorder="1" applyAlignment="1">
      <alignment horizontal="center" vertical="center" wrapText="1"/>
    </xf>
    <xf numFmtId="44" fontId="27" fillId="6" borderId="3" xfId="1" applyFont="1" applyFill="1" applyBorder="1" applyAlignment="1">
      <alignment horizontal="center" vertical="center" wrapText="1"/>
    </xf>
    <xf numFmtId="0" fontId="27" fillId="6" borderId="4" xfId="2" applyNumberFormat="1" applyFont="1" applyFill="1" applyBorder="1" applyAlignment="1">
      <alignment horizontal="center" vertical="center" wrapText="1"/>
    </xf>
    <xf numFmtId="44" fontId="27" fillId="6" borderId="4" xfId="1" applyFont="1" applyFill="1" applyBorder="1" applyAlignment="1">
      <alignment horizontal="center" vertical="center" wrapText="1"/>
    </xf>
    <xf numFmtId="0" fontId="10" fillId="0" borderId="5" xfId="2" applyNumberFormat="1" applyFont="1" applyFill="1" applyBorder="1" applyAlignment="1">
      <alignment vertical="center"/>
    </xf>
    <xf numFmtId="44" fontId="10" fillId="0" borderId="6" xfId="1" applyFont="1" applyFill="1" applyBorder="1" applyAlignment="1">
      <alignment vertical="center"/>
    </xf>
    <xf numFmtId="0" fontId="10" fillId="0" borderId="6" xfId="2" applyNumberFormat="1" applyFont="1" applyFill="1" applyBorder="1" applyAlignment="1">
      <alignment vertical="center"/>
    </xf>
    <xf numFmtId="0" fontId="10" fillId="0" borderId="7" xfId="2" applyNumberFormat="1" applyFont="1" applyFill="1" applyBorder="1" applyAlignment="1">
      <alignment vertical="center"/>
    </xf>
    <xf numFmtId="3" fontId="11" fillId="0" borderId="0" xfId="2" applyNumberFormat="1" applyFont="1" applyFill="1" applyBorder="1" applyAlignment="1">
      <alignment vertical="center" wrapText="1"/>
    </xf>
    <xf numFmtId="0" fontId="10" fillId="0" borderId="44" xfId="2" applyNumberFormat="1" applyFont="1" applyFill="1" applyBorder="1" applyAlignment="1">
      <alignment vertical="center"/>
    </xf>
    <xf numFmtId="0" fontId="10" fillId="0" borderId="0" xfId="2" applyNumberFormat="1" applyFont="1" applyFill="1" applyBorder="1" applyAlignment="1">
      <alignment vertical="center"/>
    </xf>
    <xf numFmtId="0" fontId="12" fillId="0" borderId="0" xfId="2" applyNumberFormat="1" applyFont="1" applyFill="1" applyBorder="1" applyAlignment="1">
      <alignment vertical="center" wrapText="1"/>
    </xf>
    <xf numFmtId="0" fontId="13" fillId="0" borderId="0" xfId="2" applyNumberFormat="1" applyFont="1" applyFill="1" applyBorder="1" applyAlignment="1">
      <alignment vertical="center"/>
    </xf>
    <xf numFmtId="44" fontId="13" fillId="0" borderId="0" xfId="3" applyFont="1" applyFill="1" applyBorder="1" applyAlignment="1">
      <alignment vertical="center"/>
    </xf>
    <xf numFmtId="0" fontId="16" fillId="2" borderId="1" xfId="2" applyNumberFormat="1" applyFont="1" applyFill="1" applyBorder="1" applyAlignment="1">
      <alignment horizontal="left" vertical="center" wrapText="1" indent="1"/>
    </xf>
    <xf numFmtId="44" fontId="16" fillId="2" borderId="2" xfId="1" applyFont="1" applyFill="1" applyBorder="1" applyAlignment="1">
      <alignment vertical="center" wrapText="1"/>
    </xf>
    <xf numFmtId="44" fontId="16" fillId="2" borderId="3" xfId="1" applyFont="1" applyFill="1" applyBorder="1" applyAlignment="1">
      <alignment vertical="center" wrapText="1"/>
    </xf>
    <xf numFmtId="44" fontId="16" fillId="2" borderId="4" xfId="1" applyFont="1" applyFill="1" applyBorder="1" applyAlignment="1">
      <alignment vertical="center" wrapText="1"/>
    </xf>
    <xf numFmtId="0" fontId="16" fillId="0" borderId="15" xfId="2" applyNumberFormat="1" applyFont="1" applyFill="1" applyBorder="1" applyAlignment="1">
      <alignment horizontal="left" vertical="center" wrapText="1" indent="1"/>
    </xf>
    <xf numFmtId="44" fontId="16" fillId="0" borderId="8" xfId="1" applyFont="1" applyFill="1" applyBorder="1" applyAlignment="1">
      <alignment vertical="center" wrapText="1"/>
    </xf>
    <xf numFmtId="44" fontId="16" fillId="0" borderId="14" xfId="1" applyFont="1" applyFill="1" applyBorder="1" applyAlignment="1">
      <alignment vertical="center" wrapText="1"/>
    </xf>
    <xf numFmtId="44" fontId="16" fillId="0" borderId="34" xfId="1" applyFont="1" applyFill="1" applyBorder="1" applyAlignment="1">
      <alignment vertical="center" wrapText="1"/>
    </xf>
    <xf numFmtId="0" fontId="16" fillId="0" borderId="18" xfId="2" applyNumberFormat="1" applyFont="1" applyFill="1" applyBorder="1" applyAlignment="1">
      <alignment horizontal="left" vertical="center" wrapText="1" indent="1"/>
    </xf>
    <xf numFmtId="44" fontId="16" fillId="0" borderId="19" xfId="1" applyFont="1" applyFill="1" applyBorder="1" applyAlignment="1">
      <alignment vertical="center" wrapText="1"/>
    </xf>
    <xf numFmtId="44" fontId="16" fillId="0" borderId="20" xfId="1" applyFont="1" applyFill="1" applyBorder="1" applyAlignment="1">
      <alignment vertical="center" wrapText="1"/>
    </xf>
    <xf numFmtId="44" fontId="16" fillId="0" borderId="37" xfId="1" applyFont="1" applyFill="1" applyBorder="1" applyAlignment="1">
      <alignment vertical="center" wrapText="1"/>
    </xf>
    <xf numFmtId="15" fontId="42" fillId="0" borderId="0" xfId="2" applyNumberFormat="1" applyFont="1" applyFill="1" applyBorder="1" applyAlignment="1">
      <alignment horizontal="left"/>
    </xf>
    <xf numFmtId="0" fontId="27" fillId="3" borderId="40" xfId="2" applyNumberFormat="1" applyFont="1" applyFill="1" applyBorder="1" applyAlignment="1">
      <alignment horizontal="left" vertical="center" wrapText="1" indent="1"/>
    </xf>
    <xf numFmtId="0" fontId="44" fillId="6" borderId="5" xfId="2" applyNumberFormat="1" applyFont="1" applyFill="1" applyBorder="1" applyAlignment="1">
      <alignment horizontal="left" vertical="center" indent="1"/>
    </xf>
    <xf numFmtId="44" fontId="11" fillId="0" borderId="0" xfId="1" applyFont="1" applyFill="1" applyBorder="1" applyAlignment="1">
      <alignment wrapText="1"/>
    </xf>
    <xf numFmtId="44" fontId="15" fillId="0" borderId="0" xfId="1" applyFont="1" applyFill="1" applyBorder="1" applyAlignment="1"/>
    <xf numFmtId="44" fontId="45" fillId="0" borderId="0" xfId="1" applyFont="1" applyFill="1" applyBorder="1" applyAlignment="1"/>
    <xf numFmtId="44" fontId="46" fillId="0" borderId="0" xfId="1" applyFont="1" applyFill="1" applyBorder="1" applyAlignment="1"/>
    <xf numFmtId="44" fontId="47" fillId="0" borderId="0" xfId="1" applyFont="1" applyFill="1" applyBorder="1" applyAlignment="1">
      <alignment horizontal="center" vertical="center" wrapText="1"/>
    </xf>
    <xf numFmtId="44" fontId="48" fillId="0" borderId="0" xfId="1" applyFont="1" applyFill="1" applyBorder="1" applyAlignment="1">
      <alignment vertical="center" wrapText="1"/>
    </xf>
    <xf numFmtId="44" fontId="48" fillId="0" borderId="0" xfId="1" applyFont="1" applyFill="1" applyBorder="1" applyAlignment="1">
      <alignment wrapText="1"/>
    </xf>
    <xf numFmtId="44" fontId="14" fillId="0" borderId="0" xfId="1" applyFont="1" applyFill="1" applyBorder="1" applyAlignment="1">
      <alignment vertical="center" wrapText="1"/>
    </xf>
    <xf numFmtId="44" fontId="50" fillId="0" borderId="0" xfId="1" applyFont="1" applyFill="1" applyBorder="1" applyAlignment="1">
      <alignment vertical="center" wrapText="1"/>
    </xf>
    <xf numFmtId="44" fontId="51" fillId="0" borderId="0" xfId="1" applyFont="1" applyFill="1" applyBorder="1" applyAlignment="1">
      <alignment wrapText="1"/>
    </xf>
    <xf numFmtId="44" fontId="46" fillId="0" borderId="0" xfId="1" applyFont="1" applyFill="1" applyBorder="1" applyAlignment="1">
      <alignment wrapText="1"/>
    </xf>
    <xf numFmtId="44" fontId="47" fillId="0" borderId="0" xfId="1" applyFont="1" applyFill="1" applyBorder="1" applyAlignment="1">
      <alignment vertical="center" wrapText="1"/>
    </xf>
    <xf numFmtId="44" fontId="49" fillId="0" borderId="0" xfId="1" applyFont="1" applyFill="1" applyBorder="1" applyAlignment="1">
      <alignment vertical="center" wrapText="1"/>
    </xf>
    <xf numFmtId="0" fontId="6" fillId="0" borderId="55" xfId="2" applyNumberFormat="1" applyFont="1" applyFill="1" applyBorder="1" applyAlignment="1">
      <alignment horizontal="left" vertical="center" wrapText="1" indent="1"/>
    </xf>
    <xf numFmtId="44" fontId="9" fillId="0" borderId="56" xfId="1" applyFont="1" applyFill="1" applyBorder="1" applyAlignment="1">
      <alignment vertical="center" wrapText="1"/>
    </xf>
    <xf numFmtId="44" fontId="9" fillId="0" borderId="57" xfId="1" applyFont="1" applyFill="1" applyBorder="1" applyAlignment="1">
      <alignment vertical="center" wrapText="1"/>
    </xf>
    <xf numFmtId="0" fontId="24" fillId="7" borderId="51" xfId="2" applyNumberFormat="1" applyFont="1" applyFill="1" applyBorder="1" applyAlignment="1">
      <alignment horizontal="left" vertical="center" wrapText="1" indent="1"/>
    </xf>
    <xf numFmtId="44" fontId="24" fillId="7" borderId="52" xfId="1" applyFont="1" applyFill="1" applyBorder="1" applyAlignment="1">
      <alignment vertical="center" wrapText="1"/>
    </xf>
    <xf numFmtId="44" fontId="24" fillId="7" borderId="53" xfId="1" applyFont="1" applyFill="1" applyBorder="1" applyAlignment="1">
      <alignment vertical="center" wrapText="1"/>
    </xf>
    <xf numFmtId="44" fontId="24" fillId="7" borderId="4" xfId="1" applyFont="1" applyFill="1" applyBorder="1" applyAlignment="1">
      <alignment vertical="center" wrapText="1"/>
    </xf>
    <xf numFmtId="44" fontId="11" fillId="0" borderId="46" xfId="1" applyFont="1" applyFill="1" applyBorder="1" applyAlignment="1">
      <alignment wrapText="1"/>
    </xf>
    <xf numFmtId="44" fontId="11" fillId="0" borderId="47" xfId="1" applyFont="1" applyFill="1" applyBorder="1" applyAlignment="1">
      <alignment wrapText="1"/>
    </xf>
    <xf numFmtId="44" fontId="11" fillId="0" borderId="33" xfId="1" applyFont="1" applyFill="1" applyBorder="1" applyAlignment="1">
      <alignment wrapText="1"/>
    </xf>
    <xf numFmtId="44" fontId="11" fillId="0" borderId="12" xfId="1" applyFont="1" applyFill="1" applyBorder="1" applyAlignment="1">
      <alignment wrapText="1"/>
    </xf>
    <xf numFmtId="44" fontId="48" fillId="0" borderId="12" xfId="1" applyFont="1" applyFill="1" applyBorder="1" applyAlignment="1">
      <alignment wrapText="1"/>
    </xf>
    <xf numFmtId="44" fontId="48" fillId="0" borderId="25" xfId="1" applyFont="1" applyFill="1" applyBorder="1" applyAlignment="1">
      <alignment wrapText="1"/>
    </xf>
    <xf numFmtId="44" fontId="48" fillId="0" borderId="34" xfId="1" applyFont="1" applyFill="1" applyBorder="1" applyAlignment="1">
      <alignment wrapText="1"/>
    </xf>
    <xf numFmtId="44" fontId="11" fillId="0" borderId="25" xfId="1" applyFont="1" applyFill="1" applyBorder="1" applyAlignment="1">
      <alignment wrapText="1"/>
    </xf>
    <xf numFmtId="44" fontId="11" fillId="0" borderId="35" xfId="1" applyFont="1" applyFill="1" applyBorder="1" applyAlignment="1">
      <alignment wrapText="1"/>
    </xf>
    <xf numFmtId="44" fontId="48" fillId="0" borderId="36" xfId="1" applyFont="1" applyFill="1" applyBorder="1" applyAlignment="1">
      <alignment wrapText="1"/>
    </xf>
    <xf numFmtId="44" fontId="11" fillId="0" borderId="41" xfId="1" applyFont="1" applyFill="1" applyBorder="1" applyAlignment="1">
      <alignment wrapText="1"/>
    </xf>
    <xf numFmtId="44" fontId="11" fillId="0" borderId="42" xfId="1" applyFont="1" applyFill="1" applyBorder="1" applyAlignment="1">
      <alignment wrapText="1"/>
    </xf>
    <xf numFmtId="44" fontId="11" fillId="0" borderId="39" xfId="1" applyFont="1" applyFill="1" applyBorder="1" applyAlignment="1">
      <alignment wrapText="1"/>
    </xf>
    <xf numFmtId="44" fontId="10" fillId="0" borderId="0" xfId="1" applyFont="1" applyFill="1" applyBorder="1" applyAlignment="1">
      <alignment horizontal="center" wrapText="1"/>
    </xf>
    <xf numFmtId="44" fontId="52" fillId="0" borderId="0" xfId="1" applyFont="1" applyFill="1" applyBorder="1" applyAlignment="1">
      <alignment horizontal="center" wrapText="1"/>
    </xf>
    <xf numFmtId="44" fontId="11" fillId="0" borderId="49" xfId="1" applyFont="1" applyFill="1" applyBorder="1" applyAlignment="1">
      <alignment wrapText="1"/>
    </xf>
    <xf numFmtId="44" fontId="11" fillId="0" borderId="50" xfId="1" applyFont="1" applyFill="1" applyBorder="1" applyAlignment="1">
      <alignment wrapText="1"/>
    </xf>
    <xf numFmtId="44" fontId="11" fillId="0" borderId="43" xfId="1" applyFont="1" applyFill="1" applyBorder="1" applyAlignment="1">
      <alignment wrapText="1"/>
    </xf>
    <xf numFmtId="44" fontId="10" fillId="0" borderId="0" xfId="1" applyFont="1" applyFill="1" applyBorder="1" applyAlignment="1"/>
    <xf numFmtId="0" fontId="10" fillId="0" borderId="23" xfId="2" applyNumberFormat="1" applyFont="1" applyFill="1" applyBorder="1" applyAlignment="1"/>
    <xf numFmtId="0" fontId="10" fillId="0" borderId="32" xfId="2" applyNumberFormat="1" applyFont="1" applyFill="1" applyBorder="1" applyAlignment="1"/>
    <xf numFmtId="44" fontId="11" fillId="0" borderId="10" xfId="1" applyFont="1" applyFill="1" applyBorder="1" applyAlignment="1">
      <alignment wrapText="1"/>
    </xf>
    <xf numFmtId="44" fontId="11" fillId="0" borderId="16" xfId="1" applyFont="1" applyFill="1" applyBorder="1" applyAlignment="1">
      <alignment wrapText="1"/>
    </xf>
    <xf numFmtId="44" fontId="11" fillId="0" borderId="38" xfId="1" applyFont="1" applyFill="1" applyBorder="1" applyAlignment="1">
      <alignment wrapText="1"/>
    </xf>
    <xf numFmtId="44" fontId="11" fillId="0" borderId="37" xfId="1" applyFont="1" applyFill="1" applyBorder="1" applyAlignment="1">
      <alignment wrapText="1"/>
    </xf>
    <xf numFmtId="0" fontId="10" fillId="0" borderId="6" xfId="2" applyNumberFormat="1" applyFont="1" applyFill="1" applyBorder="1" applyAlignment="1">
      <alignment horizontal="center"/>
    </xf>
    <xf numFmtId="3" fontId="11" fillId="0" borderId="32" xfId="2" applyNumberFormat="1" applyFont="1" applyFill="1" applyBorder="1" applyAlignment="1">
      <alignment wrapText="1"/>
    </xf>
    <xf numFmtId="44" fontId="11" fillId="0" borderId="10" xfId="1" applyFont="1" applyFill="1" applyBorder="1" applyAlignment="1">
      <alignment vertical="center" wrapText="1"/>
    </xf>
    <xf numFmtId="44" fontId="11" fillId="0" borderId="16" xfId="1" applyFont="1" applyFill="1" applyBorder="1" applyAlignment="1">
      <alignment vertical="center" wrapText="1"/>
    </xf>
    <xf numFmtId="44" fontId="11" fillId="0" borderId="38" xfId="1" applyFont="1" applyFill="1" applyBorder="1" applyAlignment="1">
      <alignment vertical="center" wrapText="1"/>
    </xf>
    <xf numFmtId="44" fontId="11" fillId="0" borderId="35" xfId="1" applyFont="1" applyFill="1" applyBorder="1" applyAlignment="1">
      <alignment vertical="center" wrapText="1"/>
    </xf>
    <xf numFmtId="44" fontId="11" fillId="0" borderId="19" xfId="1" applyFont="1" applyFill="1" applyBorder="1" applyAlignment="1">
      <alignment vertical="center" wrapText="1"/>
    </xf>
    <xf numFmtId="44" fontId="11" fillId="0" borderId="20" xfId="1" applyFont="1" applyFill="1" applyBorder="1" applyAlignment="1">
      <alignment vertical="center" wrapText="1"/>
    </xf>
    <xf numFmtId="44" fontId="11" fillId="0" borderId="37" xfId="1" applyFont="1" applyFill="1" applyBorder="1" applyAlignment="1">
      <alignment vertical="center" wrapText="1"/>
    </xf>
    <xf numFmtId="0" fontId="11" fillId="0" borderId="45" xfId="2" applyNumberFormat="1" applyFont="1" applyFill="1" applyBorder="1" applyAlignment="1">
      <alignment wrapText="1"/>
    </xf>
    <xf numFmtId="0" fontId="11" fillId="0" borderId="24" xfId="2" applyNumberFormat="1" applyFont="1" applyFill="1" applyBorder="1" applyAlignment="1">
      <alignment wrapText="1"/>
    </xf>
    <xf numFmtId="0" fontId="11" fillId="0" borderId="40" xfId="2" applyNumberFormat="1" applyFont="1" applyFill="1" applyBorder="1" applyAlignment="1">
      <alignment horizontal="left" wrapText="1" indent="2"/>
    </xf>
    <xf numFmtId="0" fontId="11" fillId="0" borderId="0" xfId="2" applyNumberFormat="1" applyFont="1" applyFill="1" applyBorder="1" applyAlignment="1">
      <alignment horizontal="left" wrapText="1"/>
    </xf>
    <xf numFmtId="0" fontId="11" fillId="0" borderId="48" xfId="2" applyNumberFormat="1" applyFont="1" applyFill="1" applyBorder="1" applyAlignment="1">
      <alignment wrapText="1"/>
    </xf>
    <xf numFmtId="0" fontId="11" fillId="0" borderId="15" xfId="2" applyNumberFormat="1" applyFont="1" applyFill="1" applyBorder="1" applyAlignment="1">
      <alignment wrapText="1"/>
    </xf>
    <xf numFmtId="0" fontId="11" fillId="0" borderId="15" xfId="2" applyNumberFormat="1" applyFont="1" applyFill="1" applyBorder="1" applyAlignment="1">
      <alignment vertical="center" wrapText="1"/>
    </xf>
    <xf numFmtId="0" fontId="11" fillId="0" borderId="18" xfId="2" applyNumberFormat="1" applyFont="1" applyFill="1" applyBorder="1" applyAlignment="1">
      <alignment vertical="center" wrapText="1"/>
    </xf>
    <xf numFmtId="0" fontId="11" fillId="0" borderId="17" xfId="2" applyNumberFormat="1" applyFont="1" applyFill="1" applyBorder="1" applyAlignment="1">
      <alignment horizontal="left" vertical="center" wrapText="1" indent="1"/>
    </xf>
    <xf numFmtId="0" fontId="11" fillId="0" borderId="15" xfId="2" applyNumberFormat="1" applyFont="1" applyFill="1" applyBorder="1" applyAlignment="1">
      <alignment horizontal="left" vertical="center" wrapText="1" indent="1"/>
    </xf>
    <xf numFmtId="0" fontId="11" fillId="0" borderId="28" xfId="2" applyNumberFormat="1" applyFont="1" applyFill="1" applyBorder="1" applyAlignment="1">
      <alignment horizontal="left" vertical="center" wrapText="1" indent="1"/>
    </xf>
    <xf numFmtId="44" fontId="11" fillId="0" borderId="12" xfId="1" applyFont="1" applyFill="1" applyBorder="1" applyAlignment="1">
      <alignment vertical="center" wrapText="1"/>
    </xf>
    <xf numFmtId="44" fontId="11" fillId="0" borderId="23" xfId="1" applyFont="1" applyFill="1" applyBorder="1" applyAlignment="1">
      <alignment vertical="center" wrapText="1"/>
    </xf>
    <xf numFmtId="44" fontId="11" fillId="0" borderId="32" xfId="1" applyFont="1" applyFill="1" applyBorder="1" applyAlignment="1">
      <alignment vertical="center" wrapText="1"/>
    </xf>
    <xf numFmtId="44" fontId="11" fillId="0" borderId="8" xfId="1" applyFont="1" applyFill="1" applyBorder="1" applyAlignment="1">
      <alignment vertical="center" wrapText="1"/>
    </xf>
    <xf numFmtId="44" fontId="11" fillId="0" borderId="54" xfId="1" applyFont="1" applyFill="1" applyBorder="1" applyAlignment="1">
      <alignment vertical="center" wrapText="1"/>
    </xf>
    <xf numFmtId="44" fontId="11" fillId="0" borderId="14" xfId="1" applyFont="1" applyFill="1" applyBorder="1" applyAlignment="1">
      <alignment vertical="center" wrapText="1"/>
    </xf>
    <xf numFmtId="44" fontId="11" fillId="0" borderId="34" xfId="1" applyFont="1" applyFill="1" applyBorder="1" applyAlignment="1">
      <alignment vertical="center" wrapText="1"/>
    </xf>
    <xf numFmtId="44" fontId="11" fillId="0" borderId="30" xfId="1" applyFont="1" applyFill="1" applyBorder="1" applyAlignment="1">
      <alignment vertical="center" wrapText="1"/>
    </xf>
    <xf numFmtId="44" fontId="11" fillId="0" borderId="31" xfId="1" applyFont="1" applyFill="1" applyBorder="1" applyAlignment="1">
      <alignment vertical="center" wrapText="1"/>
    </xf>
    <xf numFmtId="44" fontId="11" fillId="0" borderId="36" xfId="1" applyFont="1" applyFill="1" applyBorder="1" applyAlignment="1">
      <alignment vertical="center" wrapText="1"/>
    </xf>
    <xf numFmtId="44" fontId="11" fillId="0" borderId="25" xfId="1" applyFont="1" applyFill="1" applyBorder="1" applyAlignment="1">
      <alignment vertical="center" wrapText="1"/>
    </xf>
    <xf numFmtId="44" fontId="11" fillId="0" borderId="33" xfId="1" applyFont="1" applyFill="1" applyBorder="1" applyAlignment="1">
      <alignment vertical="center" wrapText="1"/>
    </xf>
    <xf numFmtId="0" fontId="11" fillId="0" borderId="15" xfId="2" applyNumberFormat="1" applyFont="1" applyFill="1" applyBorder="1" applyAlignment="1">
      <alignment horizontal="left" vertical="center" wrapText="1"/>
    </xf>
    <xf numFmtId="44" fontId="11" fillId="0" borderId="28" xfId="1" applyFont="1" applyFill="1" applyBorder="1" applyAlignment="1">
      <alignment vertical="center" wrapText="1"/>
    </xf>
    <xf numFmtId="44" fontId="11" fillId="0" borderId="22" xfId="1" applyFont="1" applyFill="1" applyBorder="1" applyAlignment="1">
      <alignment vertical="center" wrapText="1"/>
    </xf>
    <xf numFmtId="44" fontId="11" fillId="0" borderId="11" xfId="1" applyFont="1" applyFill="1" applyBorder="1" applyAlignment="1">
      <alignment vertical="center" wrapText="1"/>
    </xf>
    <xf numFmtId="44" fontId="11" fillId="0" borderId="29" xfId="1" applyFont="1" applyFill="1" applyBorder="1" applyAlignment="1">
      <alignment vertical="center" wrapText="1"/>
    </xf>
    <xf numFmtId="0" fontId="13" fillId="0" borderId="17" xfId="2" applyNumberFormat="1" applyFont="1" applyFill="1" applyBorder="1" applyAlignment="1"/>
    <xf numFmtId="44" fontId="13" fillId="0" borderId="0" xfId="1" applyFont="1" applyFill="1" applyBorder="1" applyAlignment="1"/>
    <xf numFmtId="44" fontId="13" fillId="0" borderId="23" xfId="1" applyFont="1" applyFill="1" applyBorder="1" applyAlignment="1"/>
    <xf numFmtId="44" fontId="48" fillId="0" borderId="0" xfId="1" applyFont="1" applyFill="1" applyBorder="1" applyAlignment="1"/>
    <xf numFmtId="44" fontId="13" fillId="0" borderId="32" xfId="1" applyFont="1" applyFill="1" applyBorder="1" applyAlignment="1"/>
    <xf numFmtId="44" fontId="20" fillId="0" borderId="21" xfId="1" applyFont="1" applyFill="1" applyBorder="1" applyAlignment="1">
      <alignment vertical="center" wrapText="1"/>
    </xf>
    <xf numFmtId="0" fontId="20" fillId="0" borderId="21" xfId="2" applyNumberFormat="1" applyFont="1" applyFill="1" applyBorder="1" applyAlignment="1">
      <alignment vertical="center" wrapText="1"/>
    </xf>
    <xf numFmtId="0" fontId="20" fillId="0" borderId="27" xfId="2" applyNumberFormat="1" applyFont="1" applyFill="1" applyBorder="1" applyAlignment="1">
      <alignment vertical="center" wrapText="1"/>
    </xf>
    <xf numFmtId="0" fontId="20" fillId="0" borderId="33" xfId="2" applyNumberFormat="1" applyFont="1" applyFill="1" applyBorder="1" applyAlignment="1">
      <alignment vertical="center" wrapText="1"/>
    </xf>
    <xf numFmtId="0" fontId="10" fillId="0" borderId="33" xfId="2" applyNumberFormat="1" applyFont="1" applyFill="1" applyBorder="1" applyAlignment="1">
      <alignment vertical="center" wrapText="1"/>
    </xf>
    <xf numFmtId="0" fontId="34" fillId="0" borderId="0" xfId="2" applyNumberFormat="1" applyFont="1" applyFill="1" applyBorder="1" applyAlignment="1">
      <alignment wrapText="1"/>
    </xf>
    <xf numFmtId="3" fontId="18" fillId="4" borderId="0" xfId="2" applyNumberFormat="1" applyFont="1" applyFill="1" applyBorder="1" applyAlignment="1">
      <alignment wrapText="1"/>
    </xf>
    <xf numFmtId="0" fontId="34" fillId="0" borderId="0" xfId="2" applyNumberFormat="1" applyFont="1" applyFill="1" applyBorder="1" applyAlignment="1">
      <alignment vertical="center" wrapText="1"/>
    </xf>
    <xf numFmtId="3" fontId="18" fillId="4" borderId="0" xfId="2" applyNumberFormat="1" applyFont="1" applyFill="1" applyBorder="1" applyAlignment="1">
      <alignment vertical="center" wrapText="1"/>
    </xf>
    <xf numFmtId="0" fontId="53" fillId="0" borderId="0" xfId="2" applyNumberFormat="1" applyFont="1" applyFill="1" applyBorder="1" applyAlignment="1">
      <alignment vertical="center"/>
    </xf>
    <xf numFmtId="3" fontId="17" fillId="0" borderId="0" xfId="2" applyNumberFormat="1" applyFont="1" applyFill="1" applyBorder="1" applyAlignment="1">
      <alignment vertical="center" wrapText="1"/>
    </xf>
    <xf numFmtId="0" fontId="35" fillId="4" borderId="0" xfId="2" applyNumberFormat="1" applyFont="1" applyFill="1" applyBorder="1" applyAlignment="1">
      <alignment vertical="center"/>
    </xf>
    <xf numFmtId="0" fontId="18" fillId="4" borderId="0" xfId="2" applyNumberFormat="1" applyFont="1" applyFill="1" applyBorder="1" applyAlignment="1">
      <alignment vertical="center"/>
    </xf>
    <xf numFmtId="0" fontId="35" fillId="0" borderId="0" xfId="2" applyNumberFormat="1" applyFont="1" applyFill="1" applyBorder="1" applyAlignment="1">
      <alignment vertical="center"/>
    </xf>
    <xf numFmtId="0" fontId="18" fillId="0" borderId="0" xfId="2" applyNumberFormat="1" applyFont="1" applyFill="1" applyBorder="1" applyAlignment="1">
      <alignment vertical="center" wrapText="1"/>
    </xf>
    <xf numFmtId="0" fontId="35" fillId="0" borderId="0" xfId="2" applyNumberFormat="1" applyFont="1" applyFill="1" applyBorder="1" applyAlignment="1">
      <alignment vertical="center" wrapText="1"/>
    </xf>
    <xf numFmtId="44" fontId="34" fillId="0" borderId="0" xfId="1" applyFont="1" applyFill="1" applyBorder="1" applyAlignment="1">
      <alignment vertical="center" wrapText="1"/>
    </xf>
    <xf numFmtId="3" fontId="32" fillId="0" borderId="0" xfId="2" applyNumberFormat="1" applyFont="1" applyFill="1" applyBorder="1" applyAlignment="1"/>
    <xf numFmtId="44" fontId="11" fillId="0" borderId="58" xfId="1" applyFont="1" applyFill="1" applyBorder="1" applyAlignment="1">
      <alignment wrapText="1"/>
    </xf>
    <xf numFmtId="0" fontId="54" fillId="0" borderId="0" xfId="2" applyNumberFormat="1" applyFont="1" applyFill="1" applyBorder="1" applyAlignment="1">
      <alignment horizontal="center" vertical="center"/>
    </xf>
    <xf numFmtId="0" fontId="18" fillId="0" borderId="0" xfId="2" applyNumberFormat="1" applyFont="1" applyFill="1" applyBorder="1" applyAlignment="1">
      <alignment wrapText="1"/>
    </xf>
    <xf numFmtId="0" fontId="17" fillId="0" borderId="0" xfId="2" applyNumberFormat="1" applyFont="1" applyFill="1" applyBorder="1" applyAlignment="1">
      <alignment vertical="center"/>
    </xf>
    <xf numFmtId="0" fontId="3" fillId="0" borderId="0" xfId="2" applyNumberFormat="1" applyFont="1" applyFill="1" applyBorder="1" applyAlignment="1">
      <alignment horizontal="center" vertical="center"/>
    </xf>
    <xf numFmtId="0" fontId="3" fillId="4" borderId="0" xfId="2" applyNumberFormat="1" applyFont="1" applyFill="1" applyBorder="1" applyAlignment="1">
      <alignment horizontal="center" vertical="center"/>
    </xf>
    <xf numFmtId="164" fontId="24" fillId="5" borderId="0" xfId="2" applyNumberFormat="1" applyFont="1" applyFill="1" applyBorder="1" applyAlignment="1">
      <alignment horizontal="center" vertical="center" wrapText="1"/>
    </xf>
    <xf numFmtId="44" fontId="11" fillId="0" borderId="0" xfId="1" applyFont="1" applyFill="1" applyBorder="1" applyAlignment="1">
      <alignment vertical="center" wrapText="1"/>
    </xf>
    <xf numFmtId="44" fontId="27" fillId="0" borderId="0" xfId="1" applyFont="1" applyFill="1" applyBorder="1" applyAlignment="1">
      <alignment horizontal="center" vertical="center" wrapText="1"/>
    </xf>
    <xf numFmtId="0" fontId="27" fillId="0" borderId="0" xfId="2" applyNumberFormat="1" applyFont="1" applyFill="1" applyBorder="1" applyAlignment="1">
      <alignment horizontal="center" vertical="center" wrapText="1"/>
    </xf>
    <xf numFmtId="44" fontId="27" fillId="0" borderId="0" xfId="1" applyFont="1" applyFill="1" applyBorder="1" applyAlignment="1">
      <alignment vertical="center" wrapText="1"/>
    </xf>
    <xf numFmtId="0" fontId="10" fillId="0" borderId="32" xfId="2" applyNumberFormat="1" applyFont="1" applyFill="1" applyBorder="1" applyAlignment="1">
      <alignment vertical="center"/>
    </xf>
    <xf numFmtId="44" fontId="11" fillId="0" borderId="32" xfId="1" applyFont="1" applyFill="1" applyBorder="1" applyAlignment="1">
      <alignment wrapText="1"/>
    </xf>
    <xf numFmtId="44" fontId="10" fillId="0" borderId="32" xfId="1" applyFont="1" applyFill="1" applyBorder="1" applyAlignment="1">
      <alignment horizontal="center" wrapText="1"/>
    </xf>
    <xf numFmtId="0" fontId="20" fillId="0" borderId="32" xfId="2" applyNumberFormat="1" applyFont="1" applyFill="1" applyBorder="1" applyAlignment="1">
      <alignment vertical="center" wrapText="1"/>
    </xf>
    <xf numFmtId="44" fontId="11" fillId="0" borderId="4" xfId="1" applyFont="1" applyFill="1" applyBorder="1" applyAlignment="1">
      <alignment wrapText="1"/>
    </xf>
    <xf numFmtId="0" fontId="11" fillId="0" borderId="59" xfId="2" applyNumberFormat="1" applyFont="1" applyFill="1" applyBorder="1" applyAlignment="1">
      <alignment vertical="center" wrapText="1"/>
    </xf>
    <xf numFmtId="44" fontId="11" fillId="0" borderId="60" xfId="1" applyFont="1" applyFill="1" applyBorder="1" applyAlignment="1">
      <alignment vertical="center" wrapText="1"/>
    </xf>
    <xf numFmtId="44" fontId="11" fillId="0" borderId="61" xfId="1" applyFont="1" applyFill="1" applyBorder="1" applyAlignment="1">
      <alignment vertical="center" wrapText="1"/>
    </xf>
    <xf numFmtId="0" fontId="6" fillId="0" borderId="17" xfId="2" applyNumberFormat="1" applyFont="1" applyFill="1" applyBorder="1" applyAlignment="1">
      <alignment wrapText="1"/>
    </xf>
    <xf numFmtId="44" fontId="9" fillId="0" borderId="23" xfId="1" applyFont="1" applyFill="1" applyBorder="1" applyAlignment="1">
      <alignment wrapText="1"/>
    </xf>
    <xf numFmtId="44" fontId="27" fillId="0" borderId="43" xfId="1" applyFont="1" applyFill="1" applyBorder="1" applyAlignment="1">
      <alignment vertical="center" wrapText="1"/>
    </xf>
    <xf numFmtId="44" fontId="27" fillId="3" borderId="62" xfId="1" applyFont="1" applyFill="1" applyBorder="1" applyAlignment="1">
      <alignment vertical="center" wrapText="1"/>
    </xf>
    <xf numFmtId="44" fontId="27" fillId="3" borderId="63" xfId="1" applyFont="1" applyFill="1" applyBorder="1" applyAlignment="1">
      <alignment vertical="center" wrapText="1"/>
    </xf>
    <xf numFmtId="44" fontId="27" fillId="3" borderId="4" xfId="1" applyFont="1" applyFill="1" applyBorder="1" applyAlignment="1">
      <alignment vertical="center" wrapText="1"/>
    </xf>
    <xf numFmtId="3" fontId="55" fillId="0" borderId="32" xfId="0" applyNumberFormat="1" applyFont="1" applyBorder="1" applyAlignment="1">
      <alignment wrapText="1"/>
    </xf>
    <xf numFmtId="3" fontId="11" fillId="0" borderId="32" xfId="2" applyNumberFormat="1" applyFont="1" applyFill="1" applyBorder="1" applyAlignment="1">
      <alignment vertical="center" wrapText="1"/>
    </xf>
    <xf numFmtId="44" fontId="10" fillId="0" borderId="32" xfId="1" applyFont="1" applyFill="1" applyBorder="1" applyAlignment="1">
      <alignment vertical="center" wrapText="1"/>
    </xf>
    <xf numFmtId="0" fontId="10" fillId="0" borderId="32" xfId="2" applyNumberFormat="1" applyFont="1" applyFill="1" applyBorder="1" applyAlignment="1">
      <alignment horizontal="center" vertical="center" wrapText="1"/>
    </xf>
    <xf numFmtId="0" fontId="10" fillId="0" borderId="32" xfId="2" applyNumberFormat="1" applyFont="1" applyFill="1" applyBorder="1" applyAlignment="1">
      <alignment vertical="center" wrapText="1"/>
    </xf>
    <xf numFmtId="0" fontId="13" fillId="0" borderId="32" xfId="2" applyNumberFormat="1" applyFont="1" applyFill="1" applyBorder="1" applyAlignment="1">
      <alignment vertical="center"/>
    </xf>
    <xf numFmtId="0" fontId="11" fillId="0" borderId="32" xfId="2" applyNumberFormat="1" applyFont="1" applyFill="1" applyBorder="1" applyAlignment="1">
      <alignment vertical="center"/>
    </xf>
    <xf numFmtId="44" fontId="52" fillId="0" borderId="32" xfId="1" applyFont="1" applyFill="1" applyBorder="1" applyAlignment="1">
      <alignment horizontal="center" vertical="center" wrapText="1"/>
    </xf>
    <xf numFmtId="0" fontId="13" fillId="0" borderId="32" xfId="2" applyNumberFormat="1" applyFont="1" applyFill="1" applyBorder="1" applyAlignment="1">
      <alignment vertical="center" wrapText="1"/>
    </xf>
    <xf numFmtId="44" fontId="56" fillId="0" borderId="32" xfId="0" applyNumberFormat="1" applyFont="1" applyBorder="1" applyAlignment="1">
      <alignment vertical="center" wrapText="1"/>
    </xf>
    <xf numFmtId="44" fontId="56" fillId="0" borderId="43" xfId="0" applyNumberFormat="1" applyFont="1" applyBorder="1" applyAlignment="1">
      <alignment vertical="center" wrapText="1"/>
    </xf>
    <xf numFmtId="0" fontId="12" fillId="0" borderId="32" xfId="2" applyNumberFormat="1" applyFont="1" applyFill="1" applyBorder="1" applyAlignment="1">
      <alignment wrapText="1"/>
    </xf>
    <xf numFmtId="0" fontId="12" fillId="0" borderId="32" xfId="2" applyNumberFormat="1" applyFont="1" applyFill="1" applyBorder="1" applyAlignment="1">
      <alignment vertical="center" wrapText="1"/>
    </xf>
    <xf numFmtId="0" fontId="57" fillId="0" borderId="32" xfId="2" applyNumberFormat="1" applyFont="1" applyFill="1" applyBorder="1" applyAlignment="1">
      <alignment horizontal="center" vertical="center" wrapText="1"/>
    </xf>
    <xf numFmtId="44" fontId="11" fillId="0" borderId="64" xfId="1" applyFont="1" applyFill="1" applyBorder="1" applyAlignment="1">
      <alignment wrapText="1"/>
    </xf>
    <xf numFmtId="0" fontId="10" fillId="0" borderId="4" xfId="2" applyNumberFormat="1" applyFont="1" applyFill="1" applyBorder="1" applyAlignment="1">
      <alignment vertical="center"/>
    </xf>
    <xf numFmtId="0" fontId="43" fillId="0" borderId="0" xfId="2" applyNumberFormat="1" applyFont="1" applyFill="1" applyBorder="1" applyAlignment="1">
      <alignment horizontal="left"/>
    </xf>
    <xf numFmtId="44" fontId="21" fillId="0" borderId="6" xfId="1" applyFont="1" applyFill="1" applyBorder="1" applyAlignment="1">
      <alignment horizontal="center" wrapText="1"/>
    </xf>
  </cellXfs>
  <cellStyles count="4">
    <cellStyle name="Currency" xfId="1" builtinId="4"/>
    <cellStyle name="Currency 2" xfId="3" xr:uid="{6DE332C5-77EC-4346-955C-C041936E5C87}"/>
    <cellStyle name="Normal" xfId="0" builtinId="0"/>
    <cellStyle name="Normal 2" xfId="2" xr:uid="{3228CCC7-23DA-450D-BDDB-77B2703A3D8C}"/>
  </cellStyles>
  <dxfs count="0"/>
  <tableStyles count="0" defaultTableStyle="TableStyleMedium2" defaultPivotStyle="PivotStyleLight16"/>
  <colors>
    <mruColors>
      <color rgb="FFFF7E79"/>
      <color rgb="FFFFA5A3"/>
      <color rgb="FFFAE3D6"/>
      <color rgb="FFFF8584"/>
      <color rgb="FF265317"/>
      <color rgb="FF12280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person displayName="STACH " id="{6B692A3A-1731-D944-AAD3-412CA89990CC}" userId="STACH " providerId="None"/>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D39" dT="2024-12-31T12:58:22.56" personId="{6B692A3A-1731-D944-AAD3-412CA89990CC}" id="{D885B25C-FBD2-6F44-8AFC-98FC41AB3F09}">
    <text xml:space="preserve">Equipment costs were previously loaded in year three. We have distributed costs across years 3-5 evenly </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B33A39-35F1-1745-8E56-64171B50FDFC}">
  <sheetPr>
    <tabColor theme="9" tint="0.39997558519241921"/>
  </sheetPr>
  <dimension ref="A1:AN106"/>
  <sheetViews>
    <sheetView view="pageBreakPreview" topLeftCell="A54" zoomScale="84" zoomScaleNormal="75" zoomScaleSheetLayoutView="90" zoomScalePageLayoutView="120" workbookViewId="0">
      <pane xSplit="1" topLeftCell="B1" activePane="topRight" state="frozen"/>
      <selection pane="topRight" activeCell="A13" sqref="A13"/>
    </sheetView>
  </sheetViews>
  <sheetFormatPr defaultColWidth="8.85546875" defaultRowHeight="15"/>
  <cols>
    <col min="1" max="1" width="66" style="2" customWidth="1"/>
    <col min="2" max="2" width="25.28515625" style="24" customWidth="1"/>
    <col min="3" max="6" width="23.85546875" style="24" customWidth="1"/>
    <col min="7" max="7" width="3.85546875" style="163" customWidth="1"/>
    <col min="8" max="9" width="32.42578125" style="2" hidden="1" customWidth="1"/>
    <col min="10" max="10" width="32.42578125" style="2" customWidth="1"/>
    <col min="11" max="12" width="32.42578125" style="2" hidden="1" customWidth="1"/>
    <col min="13" max="13" width="3.85546875" style="2" customWidth="1"/>
    <col min="14" max="14" width="57" style="2" customWidth="1"/>
    <col min="15" max="15" width="209" style="2" customWidth="1"/>
    <col min="16" max="16" width="27.42578125" style="2" customWidth="1"/>
    <col min="17" max="17" width="30" style="14" customWidth="1"/>
    <col min="18" max="18" width="118.140625" style="14" customWidth="1"/>
    <col min="19" max="19" width="2.28515625" style="2" customWidth="1"/>
    <col min="20" max="20" width="77.7109375" style="2" customWidth="1"/>
    <col min="21" max="24" width="8.85546875" style="2"/>
    <col min="25" max="25" width="15.85546875" style="3" customWidth="1"/>
    <col min="26" max="26" width="1.28515625" style="3" customWidth="1"/>
    <col min="27" max="27" width="12" style="3" customWidth="1"/>
    <col min="28" max="28" width="11.42578125" style="2" bestFit="1" customWidth="1"/>
    <col min="29" max="16384" width="8.85546875" style="2"/>
  </cols>
  <sheetData>
    <row r="1" spans="1:27" ht="39.950000000000003" customHeight="1">
      <c r="A1" s="308" t="s">
        <v>0</v>
      </c>
      <c r="B1" s="308"/>
      <c r="C1" s="308"/>
      <c r="D1" s="308"/>
      <c r="E1" s="308"/>
      <c r="F1" s="308"/>
      <c r="H1" s="268">
        <v>6</v>
      </c>
      <c r="I1" s="268">
        <v>7</v>
      </c>
      <c r="J1" s="1"/>
      <c r="K1" s="268">
        <v>9</v>
      </c>
      <c r="L1" s="268">
        <v>10</v>
      </c>
      <c r="M1" s="268"/>
      <c r="N1" s="268"/>
      <c r="O1" s="1"/>
      <c r="P1" s="1"/>
      <c r="Q1" s="1"/>
      <c r="R1" s="2"/>
    </row>
    <row r="2" spans="1:27" s="66" customFormat="1" ht="9" customHeight="1">
      <c r="A2" s="63"/>
      <c r="B2" s="64"/>
      <c r="C2" s="64"/>
      <c r="D2" s="64"/>
      <c r="E2" s="64"/>
      <c r="F2" s="64"/>
      <c r="G2" s="164"/>
      <c r="H2" s="65"/>
      <c r="I2" s="65"/>
      <c r="J2" s="65"/>
      <c r="K2" s="65"/>
      <c r="L2" s="65"/>
      <c r="M2" s="65"/>
      <c r="N2" s="65"/>
      <c r="O2" s="65"/>
      <c r="P2" s="65"/>
      <c r="Q2" s="65"/>
      <c r="Y2" s="67"/>
      <c r="Z2" s="67"/>
      <c r="AA2" s="67"/>
    </row>
    <row r="3" spans="1:27" s="70" customFormat="1" ht="15" customHeight="1">
      <c r="A3" s="159" t="s">
        <v>1</v>
      </c>
      <c r="B3" s="68"/>
      <c r="C3" s="68"/>
      <c r="D3" s="68"/>
      <c r="E3" s="68"/>
      <c r="F3" s="68"/>
      <c r="G3" s="165"/>
      <c r="H3" s="69"/>
      <c r="I3" s="69"/>
      <c r="J3" s="69"/>
      <c r="K3" s="69"/>
      <c r="L3" s="69"/>
      <c r="M3" s="69"/>
      <c r="N3" s="69"/>
      <c r="O3" s="69"/>
      <c r="P3" s="69"/>
      <c r="Q3" s="69"/>
      <c r="Y3" s="42"/>
      <c r="Z3" s="42"/>
      <c r="AA3" s="42"/>
    </row>
    <row r="4" spans="1:27" ht="27" customHeight="1" thickBot="1">
      <c r="A4" s="6"/>
      <c r="B4" s="21"/>
      <c r="C4" s="21"/>
      <c r="D4" s="21"/>
      <c r="E4" s="21"/>
      <c r="F4" s="21"/>
      <c r="H4" s="6"/>
      <c r="I4" s="6"/>
      <c r="J4" s="6"/>
      <c r="K4" s="6"/>
      <c r="L4" s="6"/>
      <c r="M4" s="6"/>
      <c r="N4" s="6"/>
      <c r="O4" s="6"/>
      <c r="P4" s="6"/>
      <c r="Q4" s="7"/>
      <c r="R4" s="6"/>
      <c r="S4" s="6"/>
      <c r="T4" s="6"/>
      <c r="U4" s="6"/>
      <c r="V4" s="6"/>
      <c r="W4" s="6"/>
    </row>
    <row r="5" spans="1:27" s="52" customFormat="1" ht="66" customHeight="1" thickBot="1">
      <c r="A5" s="161" t="s">
        <v>2</v>
      </c>
      <c r="B5" s="132" t="s">
        <v>3</v>
      </c>
      <c r="C5" s="133" t="s">
        <v>4</v>
      </c>
      <c r="D5" s="133" t="s">
        <v>5</v>
      </c>
      <c r="E5" s="133" t="s">
        <v>6</v>
      </c>
      <c r="F5" s="134" t="s">
        <v>7</v>
      </c>
      <c r="G5" s="166"/>
      <c r="H5" s="136" t="s">
        <v>8</v>
      </c>
      <c r="I5" s="136" t="s">
        <v>8</v>
      </c>
      <c r="J5" s="136" t="s">
        <v>8</v>
      </c>
      <c r="K5" s="136" t="s">
        <v>8</v>
      </c>
      <c r="L5" s="136" t="s">
        <v>8</v>
      </c>
      <c r="M5" s="275"/>
      <c r="N5" s="136" t="s">
        <v>9</v>
      </c>
      <c r="O5" s="136" t="s">
        <v>10</v>
      </c>
      <c r="P5" s="50"/>
      <c r="Q5" s="271"/>
      <c r="R5" s="272"/>
      <c r="S5" s="51"/>
      <c r="T5" s="273"/>
      <c r="U5" s="51"/>
      <c r="V5" s="51"/>
      <c r="W5" s="51"/>
      <c r="Y5" s="53"/>
      <c r="Z5" s="53"/>
      <c r="AA5" s="53"/>
    </row>
    <row r="6" spans="1:27" s="145" customFormat="1" ht="27.95" customHeight="1" thickBot="1">
      <c r="A6" s="137" t="s">
        <v>11</v>
      </c>
      <c r="B6" s="138"/>
      <c r="C6" s="139"/>
      <c r="D6" s="139"/>
      <c r="E6" s="139"/>
      <c r="F6" s="140"/>
      <c r="G6" s="167"/>
      <c r="H6" s="142"/>
      <c r="I6" s="142"/>
      <c r="J6" s="142"/>
      <c r="K6" s="142"/>
      <c r="L6" s="142"/>
      <c r="M6" s="143"/>
      <c r="N6" s="278"/>
      <c r="O6" s="278"/>
      <c r="P6" s="141"/>
      <c r="Q6" s="144"/>
      <c r="R6" s="141"/>
      <c r="S6" s="141"/>
      <c r="T6" s="141"/>
      <c r="U6" s="141"/>
      <c r="V6" s="141"/>
      <c r="W6" s="141"/>
      <c r="Y6" s="146"/>
      <c r="Z6" s="146"/>
      <c r="AA6" s="146"/>
    </row>
    <row r="7" spans="1:27" ht="27.95" customHeight="1">
      <c r="A7" s="216" t="s">
        <v>12</v>
      </c>
      <c r="B7" s="182"/>
      <c r="C7" s="182">
        <v>6000000</v>
      </c>
      <c r="D7" s="182"/>
      <c r="E7" s="182"/>
      <c r="F7" s="183"/>
      <c r="G7" s="168"/>
      <c r="H7" s="184"/>
      <c r="I7" s="184"/>
      <c r="J7" s="184"/>
      <c r="K7" s="184"/>
      <c r="L7" s="184"/>
      <c r="M7" s="162"/>
      <c r="N7" s="303" t="s">
        <v>13</v>
      </c>
      <c r="O7" s="208" t="s">
        <v>14</v>
      </c>
      <c r="P7" s="11"/>
      <c r="Q7" s="254"/>
      <c r="R7" s="255"/>
      <c r="S7" s="11"/>
      <c r="T7" s="11"/>
      <c r="U7" s="11"/>
      <c r="V7" s="11"/>
      <c r="W7" s="11"/>
    </row>
    <row r="8" spans="1:27" ht="27.95" customHeight="1">
      <c r="A8" s="217" t="s">
        <v>15</v>
      </c>
      <c r="B8" s="185">
        <v>2000000</v>
      </c>
      <c r="C8" s="186"/>
      <c r="D8" s="186"/>
      <c r="E8" s="186"/>
      <c r="F8" s="187"/>
      <c r="G8" s="168"/>
      <c r="H8" s="188"/>
      <c r="I8" s="188"/>
      <c r="J8" s="188"/>
      <c r="K8" s="188"/>
      <c r="L8" s="188"/>
      <c r="M8" s="168"/>
      <c r="N8" s="303" t="s">
        <v>13</v>
      </c>
      <c r="O8" s="208" t="s">
        <v>14</v>
      </c>
      <c r="P8" s="11"/>
      <c r="Q8" s="254"/>
      <c r="R8" s="255"/>
      <c r="S8" s="11"/>
      <c r="T8" s="11"/>
      <c r="U8" s="11"/>
      <c r="V8" s="11"/>
      <c r="W8" s="11"/>
    </row>
    <row r="9" spans="1:27" ht="27.95" customHeight="1">
      <c r="A9" s="217" t="s">
        <v>16</v>
      </c>
      <c r="B9" s="185">
        <v>22000000</v>
      </c>
      <c r="C9" s="185"/>
      <c r="D9" s="185"/>
      <c r="E9" s="185"/>
      <c r="F9" s="189"/>
      <c r="G9" s="168"/>
      <c r="H9" s="190"/>
      <c r="I9" s="190"/>
      <c r="J9" s="190"/>
      <c r="K9" s="190"/>
      <c r="L9" s="190"/>
      <c r="M9" s="162"/>
      <c r="N9" s="303" t="s">
        <v>17</v>
      </c>
      <c r="O9" s="208" t="s">
        <v>14</v>
      </c>
      <c r="P9" s="11"/>
      <c r="Q9" s="254"/>
      <c r="R9" s="255"/>
      <c r="S9" s="11"/>
      <c r="T9" s="11"/>
      <c r="U9" s="11"/>
      <c r="V9" s="11"/>
      <c r="W9" s="11"/>
    </row>
    <row r="10" spans="1:27" ht="27.95" customHeight="1">
      <c r="A10" s="217" t="s">
        <v>18</v>
      </c>
      <c r="B10" s="185">
        <v>7000000</v>
      </c>
      <c r="C10" s="185"/>
      <c r="D10" s="186"/>
      <c r="E10" s="186"/>
      <c r="F10" s="187"/>
      <c r="G10" s="168"/>
      <c r="H10" s="191"/>
      <c r="I10" s="191"/>
      <c r="J10" s="191"/>
      <c r="K10" s="191"/>
      <c r="L10" s="191"/>
      <c r="M10" s="168"/>
      <c r="N10" s="303" t="s">
        <v>13</v>
      </c>
      <c r="O10" s="208" t="s">
        <v>14</v>
      </c>
      <c r="P10" s="11"/>
      <c r="Q10" s="254"/>
      <c r="R10" s="255"/>
      <c r="S10" s="11"/>
      <c r="T10" s="11"/>
      <c r="U10" s="11"/>
      <c r="V10" s="11"/>
      <c r="W10" s="11"/>
    </row>
    <row r="11" spans="1:27" ht="27.95" customHeight="1">
      <c r="A11" s="217" t="s">
        <v>19</v>
      </c>
      <c r="B11" s="185">
        <v>5000000</v>
      </c>
      <c r="C11" s="185"/>
      <c r="D11" s="185"/>
      <c r="E11" s="185"/>
      <c r="F11" s="189"/>
      <c r="G11" s="168"/>
      <c r="H11" s="184"/>
      <c r="I11" s="184"/>
      <c r="J11" s="184"/>
      <c r="K11" s="184"/>
      <c r="L11" s="184"/>
      <c r="M11" s="162"/>
      <c r="N11" s="303" t="s">
        <v>13</v>
      </c>
      <c r="O11" s="292" t="s">
        <v>20</v>
      </c>
      <c r="P11" s="11"/>
      <c r="Q11" s="254"/>
      <c r="R11" s="255"/>
      <c r="S11" s="11"/>
      <c r="T11" s="11"/>
      <c r="U11" s="11"/>
      <c r="V11" s="11"/>
      <c r="W11" s="11"/>
    </row>
    <row r="12" spans="1:27" ht="27.95" customHeight="1">
      <c r="A12" s="217" t="s">
        <v>21</v>
      </c>
      <c r="B12" s="185">
        <v>10000000</v>
      </c>
      <c r="C12" s="185"/>
      <c r="D12" s="185"/>
      <c r="E12" s="185"/>
      <c r="F12" s="189"/>
      <c r="G12" s="168"/>
      <c r="H12" s="184"/>
      <c r="I12" s="184"/>
      <c r="J12" s="184"/>
      <c r="K12" s="184"/>
      <c r="L12" s="184"/>
      <c r="M12" s="162"/>
      <c r="N12" s="303" t="s">
        <v>22</v>
      </c>
      <c r="O12" s="279" t="s">
        <v>23</v>
      </c>
      <c r="P12" s="11"/>
      <c r="Q12" s="254"/>
      <c r="R12" s="98"/>
      <c r="S12" s="11"/>
      <c r="T12" s="11"/>
      <c r="U12" s="11"/>
      <c r="V12" s="11"/>
      <c r="W12" s="11"/>
    </row>
    <row r="13" spans="1:27" ht="36.950000000000003" customHeight="1" thickBot="1">
      <c r="A13" s="218" t="s">
        <v>24</v>
      </c>
      <c r="B13" s="192"/>
      <c r="C13" s="192"/>
      <c r="D13" s="192"/>
      <c r="E13" s="192"/>
      <c r="F13" s="193"/>
      <c r="G13" s="168"/>
      <c r="H13" s="194"/>
      <c r="I13" s="194"/>
      <c r="J13" s="194"/>
      <c r="K13" s="194"/>
      <c r="L13" s="194"/>
      <c r="M13" s="162"/>
      <c r="N13" s="279"/>
      <c r="O13" s="279"/>
      <c r="P13" s="11"/>
      <c r="Q13" s="269"/>
      <c r="R13" s="98"/>
      <c r="S13" s="11"/>
      <c r="T13" s="11"/>
      <c r="U13" s="11"/>
      <c r="V13" s="11"/>
      <c r="W13" s="11"/>
    </row>
    <row r="14" spans="1:27" ht="18.95" customHeight="1" thickBot="1">
      <c r="A14" s="219"/>
      <c r="B14" s="195"/>
      <c r="C14" s="195"/>
      <c r="D14" s="195"/>
      <c r="E14" s="195"/>
      <c r="F14" s="195"/>
      <c r="G14" s="196"/>
      <c r="H14" s="195"/>
      <c r="I14" s="195"/>
      <c r="J14" s="195"/>
      <c r="K14" s="195"/>
      <c r="L14" s="195"/>
      <c r="M14" s="195"/>
      <c r="N14" s="280"/>
      <c r="O14" s="280"/>
      <c r="P14" s="8"/>
      <c r="Q14" s="115"/>
      <c r="R14" s="115"/>
      <c r="S14" s="9"/>
      <c r="T14" s="9"/>
      <c r="U14" s="9"/>
      <c r="V14" s="9"/>
      <c r="W14" s="9"/>
      <c r="Y14" s="10"/>
      <c r="Z14" s="10"/>
      <c r="AA14" s="10"/>
    </row>
    <row r="15" spans="1:27" s="17" customFormat="1" ht="18" customHeight="1" thickBot="1">
      <c r="A15" s="15" t="s">
        <v>25</v>
      </c>
      <c r="B15" s="78"/>
      <c r="C15" s="29"/>
      <c r="D15" s="29"/>
      <c r="E15" s="29"/>
      <c r="F15" s="30"/>
      <c r="G15" s="168"/>
      <c r="H15" s="71"/>
      <c r="I15" s="71"/>
      <c r="J15" s="71"/>
      <c r="K15" s="71"/>
      <c r="L15" s="71"/>
      <c r="M15" s="120"/>
      <c r="N15" s="202"/>
      <c r="O15" s="202"/>
      <c r="P15" s="16"/>
      <c r="Q15" s="269"/>
      <c r="R15" s="98"/>
      <c r="S15" s="16"/>
      <c r="T15" s="16"/>
      <c r="U15" s="16"/>
      <c r="V15" s="16"/>
      <c r="W15" s="16"/>
      <c r="Y15" s="18"/>
      <c r="Z15" s="18"/>
      <c r="AA15" s="18"/>
    </row>
    <row r="16" spans="1:27" ht="42" customHeight="1" thickBot="1">
      <c r="A16" s="220" t="s">
        <v>26</v>
      </c>
      <c r="B16" s="197"/>
      <c r="C16" s="197">
        <f>B72*0.045</f>
        <v>1002024</v>
      </c>
      <c r="D16" s="197">
        <f>C72*0.045</f>
        <v>1292254.92</v>
      </c>
      <c r="E16" s="197">
        <f>D72*0.045</f>
        <v>1312778.9736000001</v>
      </c>
      <c r="F16" s="198">
        <f>E72*0.045</f>
        <v>1337611.869288</v>
      </c>
      <c r="G16" s="168"/>
      <c r="H16" s="198">
        <f>F72*0.045</f>
        <v>1372004.30475504</v>
      </c>
      <c r="I16" s="198">
        <f>H72*0.045</f>
        <v>1410400.7337103633</v>
      </c>
      <c r="J16" s="282">
        <f>I72*0.045</f>
        <v>1450665.1417407659</v>
      </c>
      <c r="K16" s="198">
        <f>J72*0.045</f>
        <v>1492806.8274001644</v>
      </c>
      <c r="L16" s="198">
        <f>K72*0.045</f>
        <v>1536910.5936312508</v>
      </c>
      <c r="M16" s="162"/>
      <c r="N16" s="303" t="s">
        <v>27</v>
      </c>
      <c r="O16" s="208" t="s">
        <v>28</v>
      </c>
      <c r="P16" s="11"/>
      <c r="Q16" s="269"/>
      <c r="R16" s="255"/>
      <c r="S16" s="11"/>
      <c r="T16" s="73"/>
      <c r="U16" s="11"/>
      <c r="V16" s="11"/>
      <c r="W16" s="11"/>
    </row>
    <row r="17" spans="1:28" s="17" customFormat="1" ht="18" customHeight="1" thickBot="1">
      <c r="A17" s="81"/>
      <c r="B17" s="200"/>
      <c r="C17" s="120"/>
      <c r="D17" s="120"/>
      <c r="E17" s="120"/>
      <c r="F17" s="201"/>
      <c r="G17" s="168"/>
      <c r="H17" s="202"/>
      <c r="I17" s="202"/>
      <c r="J17" s="202"/>
      <c r="K17" s="202"/>
      <c r="L17" s="202"/>
      <c r="M17" s="120"/>
      <c r="N17" s="202"/>
      <c r="O17" s="202"/>
      <c r="P17" s="16"/>
      <c r="Q17" s="269"/>
      <c r="R17" s="98"/>
      <c r="S17" s="16"/>
      <c r="T17" s="16"/>
      <c r="U17" s="16"/>
      <c r="V17" s="16"/>
      <c r="W17" s="16"/>
      <c r="Y17" s="18"/>
      <c r="Z17" s="18"/>
      <c r="AA17" s="18"/>
    </row>
    <row r="18" spans="1:28" s="17" customFormat="1" ht="18" customHeight="1" thickBot="1">
      <c r="A18" s="15" t="s">
        <v>29</v>
      </c>
      <c r="B18" s="78"/>
      <c r="C18" s="29"/>
      <c r="D18" s="29"/>
      <c r="E18" s="29"/>
      <c r="F18" s="30"/>
      <c r="G18" s="168"/>
      <c r="H18" s="71"/>
      <c r="I18" s="71"/>
      <c r="J18" s="71"/>
      <c r="K18" s="71"/>
      <c r="L18" s="71"/>
      <c r="M18" s="120"/>
      <c r="N18" s="202"/>
      <c r="O18" s="202"/>
      <c r="P18" s="16"/>
      <c r="Q18" s="269"/>
      <c r="R18" s="98"/>
      <c r="S18" s="16"/>
      <c r="T18" s="16"/>
      <c r="U18" s="16"/>
      <c r="V18" s="16"/>
      <c r="W18" s="16"/>
      <c r="Y18" s="18"/>
      <c r="Z18" s="18"/>
      <c r="AA18" s="18"/>
    </row>
    <row r="19" spans="1:28" s="76" customFormat="1" ht="44.1" customHeight="1">
      <c r="A19" s="221" t="s">
        <v>30</v>
      </c>
      <c r="B19" s="203"/>
      <c r="C19" s="203">
        <v>150000</v>
      </c>
      <c r="D19" s="203">
        <v>230000</v>
      </c>
      <c r="E19" s="203">
        <v>310000</v>
      </c>
      <c r="F19" s="204">
        <v>345000</v>
      </c>
      <c r="G19" s="168"/>
      <c r="H19" s="205">
        <v>405000</v>
      </c>
      <c r="I19" s="205">
        <v>405000</v>
      </c>
      <c r="J19" s="205">
        <v>405000</v>
      </c>
      <c r="K19" s="205">
        <v>405000</v>
      </c>
      <c r="L19" s="205">
        <v>405000</v>
      </c>
      <c r="M19" s="162"/>
      <c r="N19" s="304" t="s">
        <v>31</v>
      </c>
      <c r="O19" s="293" t="s">
        <v>32</v>
      </c>
      <c r="P19" s="11"/>
      <c r="Q19" s="269"/>
      <c r="R19" s="255"/>
      <c r="S19" s="75"/>
      <c r="T19" s="75"/>
      <c r="U19" s="75"/>
      <c r="V19" s="75"/>
      <c r="W19" s="75"/>
      <c r="Y19" s="77"/>
      <c r="Z19" s="77"/>
      <c r="AA19" s="77"/>
    </row>
    <row r="20" spans="1:28" ht="35.1" customHeight="1">
      <c r="A20" s="221" t="s">
        <v>33</v>
      </c>
      <c r="B20" s="203"/>
      <c r="C20" s="203">
        <v>250000</v>
      </c>
      <c r="D20" s="203">
        <v>250000</v>
      </c>
      <c r="E20" s="203">
        <v>250000</v>
      </c>
      <c r="F20" s="204">
        <v>250000</v>
      </c>
      <c r="G20" s="168"/>
      <c r="H20" s="190">
        <v>300000</v>
      </c>
      <c r="I20" s="190">
        <v>300000</v>
      </c>
      <c r="J20" s="190">
        <v>300000</v>
      </c>
      <c r="K20" s="190">
        <v>300000</v>
      </c>
      <c r="L20" s="190">
        <v>300000</v>
      </c>
      <c r="M20" s="162"/>
      <c r="N20" s="304" t="s">
        <v>34</v>
      </c>
      <c r="O20" s="293" t="s">
        <v>35</v>
      </c>
      <c r="P20" s="11"/>
      <c r="Q20" s="269"/>
      <c r="R20" s="255"/>
      <c r="S20" s="11"/>
      <c r="T20" s="73"/>
      <c r="U20" s="11"/>
      <c r="V20" s="11"/>
      <c r="W20" s="11"/>
    </row>
    <row r="21" spans="1:28" ht="20.100000000000001" customHeight="1" thickBot="1">
      <c r="A21" s="221"/>
      <c r="B21" s="203"/>
      <c r="C21" s="203"/>
      <c r="D21" s="203"/>
      <c r="E21" s="203"/>
      <c r="F21" s="204"/>
      <c r="G21" s="168"/>
      <c r="H21" s="206"/>
      <c r="I21" s="206"/>
      <c r="J21" s="206"/>
      <c r="K21" s="206"/>
      <c r="L21" s="206"/>
      <c r="M21" s="162"/>
      <c r="N21" s="279"/>
      <c r="O21" s="279"/>
      <c r="P21" s="11"/>
      <c r="Q21" s="269"/>
      <c r="R21" s="98"/>
      <c r="S21" s="11"/>
      <c r="T21" s="11"/>
      <c r="U21" s="11"/>
      <c r="V21" s="11"/>
      <c r="W21" s="11"/>
    </row>
    <row r="22" spans="1:28" s="17" customFormat="1" ht="18" customHeight="1" thickBot="1">
      <c r="A22" s="15" t="s">
        <v>36</v>
      </c>
      <c r="B22" s="78"/>
      <c r="C22" s="207"/>
      <c r="D22" s="29"/>
      <c r="E22" s="29"/>
      <c r="F22" s="30"/>
      <c r="G22" s="168"/>
      <c r="H22" s="208"/>
      <c r="I22" s="208"/>
      <c r="J22" s="208"/>
      <c r="K22" s="208"/>
      <c r="L22" s="208"/>
      <c r="M22" s="16"/>
      <c r="N22" s="208"/>
      <c r="O22" s="208"/>
      <c r="P22" s="16"/>
      <c r="Q22" s="269"/>
      <c r="R22" s="98"/>
      <c r="S22" s="16"/>
      <c r="T22" s="16"/>
      <c r="U22" s="16"/>
      <c r="V22" s="16"/>
      <c r="W22" s="16"/>
      <c r="Y22" s="18"/>
      <c r="Z22" s="18"/>
      <c r="AA22" s="18"/>
    </row>
    <row r="23" spans="1:28" s="4" customFormat="1" ht="47.1" customHeight="1">
      <c r="A23" s="222" t="s">
        <v>37</v>
      </c>
      <c r="B23" s="209"/>
      <c r="C23" s="209"/>
      <c r="D23" s="209">
        <v>100000</v>
      </c>
      <c r="E23" s="209">
        <v>200000</v>
      </c>
      <c r="F23" s="210">
        <v>375000</v>
      </c>
      <c r="G23" s="167"/>
      <c r="H23" s="211">
        <v>400000</v>
      </c>
      <c r="I23" s="211">
        <v>400000</v>
      </c>
      <c r="J23" s="211">
        <v>400000</v>
      </c>
      <c r="K23" s="211">
        <v>400000</v>
      </c>
      <c r="L23" s="211">
        <v>400000</v>
      </c>
      <c r="M23" s="274"/>
      <c r="N23" s="304" t="s">
        <v>38</v>
      </c>
      <c r="O23" s="293" t="s">
        <v>39</v>
      </c>
      <c r="P23" s="19"/>
      <c r="Q23" s="263"/>
      <c r="R23" s="257"/>
      <c r="S23" s="19"/>
      <c r="T23" s="74"/>
      <c r="U23" s="19"/>
      <c r="V23" s="19"/>
      <c r="W23" s="19"/>
      <c r="Y23" s="5"/>
      <c r="Z23" s="5"/>
      <c r="AA23" s="5"/>
    </row>
    <row r="24" spans="1:28" s="4" customFormat="1" ht="47.1" customHeight="1">
      <c r="A24" s="222" t="s">
        <v>40</v>
      </c>
      <c r="B24" s="209"/>
      <c r="C24" s="209">
        <v>350000</v>
      </c>
      <c r="D24" s="209">
        <f>SUM(10)*50000</f>
        <v>500000</v>
      </c>
      <c r="E24" s="209">
        <f>SUM(10)*75000</f>
        <v>750000</v>
      </c>
      <c r="F24" s="210">
        <f>SUM(10)*100000</f>
        <v>1000000</v>
      </c>
      <c r="G24" s="167"/>
      <c r="H24" s="212">
        <v>1200000</v>
      </c>
      <c r="I24" s="212">
        <v>1200000</v>
      </c>
      <c r="J24" s="212">
        <v>1200000</v>
      </c>
      <c r="K24" s="212">
        <v>1200000</v>
      </c>
      <c r="L24" s="212">
        <v>1200000</v>
      </c>
      <c r="M24" s="274"/>
      <c r="N24" s="304" t="s">
        <v>38</v>
      </c>
      <c r="O24" s="293" t="s">
        <v>41</v>
      </c>
      <c r="P24" s="41"/>
      <c r="Q24" s="263"/>
      <c r="R24" s="257"/>
      <c r="S24" s="19"/>
      <c r="T24" s="74"/>
      <c r="U24" s="19"/>
      <c r="V24" s="19"/>
      <c r="W24" s="19"/>
      <c r="Y24" s="5"/>
      <c r="Z24" s="5"/>
      <c r="AA24" s="5"/>
    </row>
    <row r="25" spans="1:28" s="4" customFormat="1" ht="47.1" customHeight="1">
      <c r="A25" s="222" t="s">
        <v>42</v>
      </c>
      <c r="B25" s="209"/>
      <c r="C25" s="209">
        <v>360000</v>
      </c>
      <c r="D25" s="209">
        <v>390000</v>
      </c>
      <c r="E25" s="209">
        <v>427000</v>
      </c>
      <c r="F25" s="210">
        <v>466250</v>
      </c>
      <c r="G25" s="167"/>
      <c r="H25" s="212">
        <v>472000</v>
      </c>
      <c r="I25" s="212">
        <v>472000</v>
      </c>
      <c r="J25" s="212">
        <v>472000</v>
      </c>
      <c r="K25" s="212">
        <v>472000</v>
      </c>
      <c r="L25" s="212">
        <v>472000</v>
      </c>
      <c r="M25" s="274"/>
      <c r="N25" s="304" t="s">
        <v>43</v>
      </c>
      <c r="O25" s="293" t="s">
        <v>44</v>
      </c>
      <c r="P25" s="41"/>
      <c r="Q25" s="263"/>
      <c r="R25" s="257"/>
      <c r="S25" s="19"/>
      <c r="T25" s="74"/>
      <c r="U25" s="19"/>
      <c r="V25" s="19"/>
      <c r="W25" s="19"/>
      <c r="Y25" s="5"/>
      <c r="Z25" s="5"/>
      <c r="AA25" s="5"/>
    </row>
    <row r="26" spans="1:28" s="4" customFormat="1" ht="47.1" customHeight="1">
      <c r="A26" s="222" t="s">
        <v>45</v>
      </c>
      <c r="B26" s="209"/>
      <c r="C26" s="209"/>
      <c r="D26" s="209"/>
      <c r="E26" s="209">
        <v>10000</v>
      </c>
      <c r="F26" s="210">
        <v>15000</v>
      </c>
      <c r="G26" s="167"/>
      <c r="H26" s="212">
        <v>20000</v>
      </c>
      <c r="I26" s="212">
        <v>20000</v>
      </c>
      <c r="J26" s="212">
        <v>20000</v>
      </c>
      <c r="K26" s="212">
        <v>20000</v>
      </c>
      <c r="L26" s="212">
        <v>20000</v>
      </c>
      <c r="M26" s="274"/>
      <c r="N26" s="304" t="s">
        <v>34</v>
      </c>
      <c r="O26" s="293" t="s">
        <v>46</v>
      </c>
      <c r="P26" s="19"/>
      <c r="Q26" s="263"/>
      <c r="R26" s="257"/>
      <c r="S26" s="19"/>
      <c r="T26" s="74"/>
      <c r="U26" s="19"/>
      <c r="V26" s="19"/>
      <c r="W26" s="19"/>
      <c r="Y26" s="5"/>
      <c r="Z26" s="5"/>
      <c r="AA26" s="5"/>
    </row>
    <row r="27" spans="1:28" s="4" customFormat="1" ht="47.1" customHeight="1">
      <c r="A27" s="222" t="s">
        <v>47</v>
      </c>
      <c r="B27" s="209"/>
      <c r="C27" s="209"/>
      <c r="D27" s="209"/>
      <c r="E27" s="209">
        <v>50000</v>
      </c>
      <c r="F27" s="210">
        <v>60000</v>
      </c>
      <c r="G27" s="168"/>
      <c r="H27" s="212">
        <v>70000</v>
      </c>
      <c r="I27" s="212">
        <v>70000</v>
      </c>
      <c r="J27" s="212">
        <v>70000</v>
      </c>
      <c r="K27" s="212">
        <v>70000</v>
      </c>
      <c r="L27" s="212">
        <v>70000</v>
      </c>
      <c r="M27" s="274"/>
      <c r="N27" s="304" t="s">
        <v>48</v>
      </c>
      <c r="O27" s="293" t="s">
        <v>49</v>
      </c>
      <c r="P27" s="19"/>
      <c r="Q27" s="263"/>
      <c r="R27" s="257"/>
      <c r="S27" s="19"/>
      <c r="T27" s="74"/>
      <c r="U27" s="19"/>
      <c r="V27" s="19"/>
      <c r="W27" s="19"/>
      <c r="Y27" s="5"/>
      <c r="Z27" s="5"/>
      <c r="AA27" s="5"/>
    </row>
    <row r="28" spans="1:28" s="4" customFormat="1" ht="47.1" customHeight="1" thickBot="1">
      <c r="A28" s="223" t="s">
        <v>50</v>
      </c>
      <c r="B28" s="213"/>
      <c r="C28" s="213">
        <v>50000</v>
      </c>
      <c r="D28" s="213">
        <v>50000</v>
      </c>
      <c r="E28" s="213">
        <v>50000</v>
      </c>
      <c r="F28" s="214">
        <v>50000</v>
      </c>
      <c r="G28" s="168"/>
      <c r="H28" s="215">
        <v>50000</v>
      </c>
      <c r="I28" s="215">
        <v>50000</v>
      </c>
      <c r="J28" s="215">
        <v>50000</v>
      </c>
      <c r="K28" s="215">
        <v>50000</v>
      </c>
      <c r="L28" s="215">
        <v>50000</v>
      </c>
      <c r="M28" s="274"/>
      <c r="N28" s="304" t="s">
        <v>51</v>
      </c>
      <c r="O28" s="293" t="s">
        <v>52</v>
      </c>
      <c r="P28" s="19"/>
      <c r="Q28" s="263"/>
      <c r="R28" s="108"/>
      <c r="S28" s="19"/>
      <c r="T28" s="74"/>
      <c r="U28" s="19"/>
      <c r="V28" s="19"/>
      <c r="W28" s="19"/>
      <c r="Y28" s="5"/>
      <c r="Z28" s="5"/>
      <c r="AA28" s="5"/>
    </row>
    <row r="29" spans="1:28" s="4" customFormat="1" ht="20.100000000000001" customHeight="1" thickBot="1">
      <c r="A29" s="87"/>
      <c r="B29" s="88"/>
      <c r="C29" s="88"/>
      <c r="D29" s="88"/>
      <c r="E29" s="88"/>
      <c r="F29" s="89"/>
      <c r="G29" s="169"/>
      <c r="H29" s="55"/>
      <c r="I29" s="55"/>
      <c r="J29" s="55"/>
      <c r="K29" s="55"/>
      <c r="L29" s="55"/>
      <c r="M29" s="45"/>
      <c r="N29" s="229"/>
      <c r="O29" s="229"/>
      <c r="P29" s="19"/>
      <c r="Q29" s="263"/>
      <c r="R29" s="108"/>
      <c r="S29" s="19"/>
      <c r="T29" s="19"/>
      <c r="U29" s="19"/>
      <c r="V29" s="19"/>
      <c r="W29" s="19"/>
      <c r="Y29" s="5"/>
      <c r="Z29" s="5"/>
      <c r="AA29" s="5"/>
    </row>
    <row r="30" spans="1:28" s="59" customFormat="1" ht="27" customHeight="1" thickBot="1">
      <c r="A30" s="147" t="s">
        <v>53</v>
      </c>
      <c r="B30" s="148">
        <f>SUM(B7:B29)</f>
        <v>46000000</v>
      </c>
      <c r="C30" s="148">
        <f>SUM(C7:C29)</f>
        <v>8162024</v>
      </c>
      <c r="D30" s="148">
        <f t="shared" ref="D30:F30" si="0">SUM(D7:D29)</f>
        <v>2812254.92</v>
      </c>
      <c r="E30" s="148">
        <f t="shared" si="0"/>
        <v>3359778.9736000001</v>
      </c>
      <c r="F30" s="149">
        <f t="shared" si="0"/>
        <v>3898861.8692880003</v>
      </c>
      <c r="G30" s="170"/>
      <c r="H30" s="150">
        <f>SUM(H16:H29)</f>
        <v>4289004.3047550395</v>
      </c>
      <c r="I30" s="150">
        <f>SUM(I16:I29)</f>
        <v>4327400.7337103635</v>
      </c>
      <c r="J30" s="150">
        <f>SUM(J16:J29)</f>
        <v>4367665.1417407654</v>
      </c>
      <c r="K30" s="150">
        <f>SUM(K16:K29)</f>
        <v>4409806.8274001647</v>
      </c>
      <c r="L30" s="150">
        <f>SUM(L16:L29)</f>
        <v>4453910.5936312508</v>
      </c>
      <c r="M30" s="112"/>
      <c r="N30" s="294"/>
      <c r="O30" s="294"/>
      <c r="P30" s="58"/>
      <c r="Q30" s="270"/>
      <c r="R30" s="259"/>
      <c r="S30" s="58"/>
      <c r="T30" s="113"/>
      <c r="U30" s="58"/>
      <c r="V30" s="58"/>
      <c r="W30" s="58"/>
      <c r="Y30" s="60"/>
      <c r="Z30" s="60"/>
      <c r="AA30" s="60"/>
      <c r="AB30" s="114"/>
    </row>
    <row r="31" spans="1:28" ht="27.95" customHeight="1" thickBot="1">
      <c r="A31" s="26"/>
      <c r="B31" s="22"/>
      <c r="C31" s="22"/>
      <c r="D31" s="22"/>
      <c r="E31" s="22"/>
      <c r="F31" s="22"/>
      <c r="G31" s="121"/>
      <c r="H31" s="11"/>
      <c r="I31" s="11"/>
      <c r="J31" s="11"/>
      <c r="K31" s="11"/>
      <c r="L31" s="11"/>
      <c r="M31" s="11"/>
      <c r="N31" s="208"/>
      <c r="O31" s="208"/>
      <c r="P31" s="11"/>
      <c r="Q31" s="254"/>
      <c r="R31" s="70"/>
    </row>
    <row r="32" spans="1:28" s="92" customFormat="1" ht="47.1" customHeight="1" thickBot="1">
      <c r="A32" s="161" t="s">
        <v>54</v>
      </c>
      <c r="B32" s="132" t="s">
        <v>55</v>
      </c>
      <c r="C32" s="133" t="s">
        <v>56</v>
      </c>
      <c r="D32" s="133" t="s">
        <v>57</v>
      </c>
      <c r="E32" s="133" t="s">
        <v>58</v>
      </c>
      <c r="F32" s="134" t="s">
        <v>59</v>
      </c>
      <c r="G32" s="171"/>
      <c r="H32" s="135" t="s">
        <v>60</v>
      </c>
      <c r="I32" s="135" t="s">
        <v>60</v>
      </c>
      <c r="J32" s="135" t="s">
        <v>60</v>
      </c>
      <c r="K32" s="135" t="s">
        <v>60</v>
      </c>
      <c r="L32" s="135" t="s">
        <v>60</v>
      </c>
      <c r="M32" s="276"/>
      <c r="N32" s="305"/>
      <c r="O32" s="295"/>
      <c r="P32" s="125"/>
      <c r="Q32" s="254"/>
      <c r="R32" s="70"/>
      <c r="Y32" s="126"/>
      <c r="Z32" s="126"/>
      <c r="AA32" s="126"/>
    </row>
    <row r="33" spans="1:27" s="17" customFormat="1" ht="3" customHeight="1">
      <c r="A33" s="38"/>
      <c r="B33" s="79"/>
      <c r="C33" s="39"/>
      <c r="D33" s="39"/>
      <c r="E33" s="39"/>
      <c r="F33" s="40"/>
      <c r="G33" s="168"/>
      <c r="H33" s="54"/>
      <c r="I33" s="54"/>
      <c r="J33" s="54"/>
      <c r="K33" s="54"/>
      <c r="L33" s="54"/>
      <c r="M33" s="39"/>
      <c r="N33" s="202"/>
      <c r="O33" s="202"/>
      <c r="P33" s="16"/>
      <c r="Q33" s="254"/>
      <c r="R33" s="70"/>
      <c r="T33" s="2"/>
      <c r="Y33" s="18"/>
      <c r="Z33" s="18"/>
      <c r="AA33" s="18"/>
    </row>
    <row r="34" spans="1:27" s="17" customFormat="1" ht="8.1" customHeight="1">
      <c r="A34" s="31"/>
      <c r="B34" s="96"/>
      <c r="C34" s="96"/>
      <c r="D34" s="96"/>
      <c r="E34" s="96"/>
      <c r="F34" s="97"/>
      <c r="G34" s="172"/>
      <c r="H34" s="99"/>
      <c r="I34" s="99"/>
      <c r="J34" s="99"/>
      <c r="K34" s="99"/>
      <c r="L34" s="99"/>
      <c r="M34" s="96"/>
      <c r="N34" s="279"/>
      <c r="O34" s="279"/>
      <c r="P34" s="16"/>
      <c r="Q34" s="254"/>
      <c r="R34" s="70"/>
      <c r="T34" s="2"/>
      <c r="Y34" s="18"/>
      <c r="Z34" s="18"/>
      <c r="AA34" s="18"/>
    </row>
    <row r="35" spans="1:27" ht="29.1" customHeight="1">
      <c r="A35" s="129" t="s">
        <v>61</v>
      </c>
      <c r="B35" s="227">
        <v>-22000000</v>
      </c>
      <c r="C35" s="100"/>
      <c r="D35" s="100"/>
      <c r="E35" s="100"/>
      <c r="F35" s="101"/>
      <c r="G35" s="172"/>
      <c r="H35" s="184"/>
      <c r="I35" s="184"/>
      <c r="J35" s="184"/>
      <c r="K35" s="184"/>
      <c r="L35" s="184"/>
      <c r="M35" s="162"/>
      <c r="N35" s="279" t="s">
        <v>62</v>
      </c>
      <c r="O35" s="279" t="s">
        <v>63</v>
      </c>
      <c r="P35" s="12"/>
      <c r="Q35" s="254"/>
      <c r="R35" s="70"/>
      <c r="Y35" s="83"/>
      <c r="Z35" s="83"/>
      <c r="AA35" s="83"/>
    </row>
    <row r="36" spans="1:27" ht="8.1" customHeight="1">
      <c r="A36" s="32"/>
      <c r="B36" s="102"/>
      <c r="C36" s="103"/>
      <c r="D36" s="103"/>
      <c r="E36" s="103"/>
      <c r="F36" s="104"/>
      <c r="G36" s="172"/>
      <c r="H36" s="253"/>
      <c r="I36" s="253"/>
      <c r="J36" s="253"/>
      <c r="K36" s="253"/>
      <c r="L36" s="253"/>
      <c r="M36" s="43"/>
      <c r="N36" s="296"/>
      <c r="O36" s="296"/>
      <c r="P36" s="12"/>
      <c r="Q36" s="254"/>
      <c r="R36" s="70"/>
      <c r="Y36" s="83"/>
      <c r="Z36" s="83"/>
      <c r="AA36" s="83"/>
    </row>
    <row r="37" spans="1:27" ht="20.100000000000001" customHeight="1">
      <c r="A37" s="33" t="s">
        <v>64</v>
      </c>
      <c r="B37" s="105"/>
      <c r="C37" s="106"/>
      <c r="D37" s="106"/>
      <c r="E37" s="106"/>
      <c r="F37" s="107"/>
      <c r="G37" s="172"/>
      <c r="H37" s="252"/>
      <c r="I37" s="252"/>
      <c r="J37" s="252"/>
      <c r="K37" s="252"/>
      <c r="L37" s="252"/>
      <c r="M37" s="122"/>
      <c r="N37" s="281"/>
      <c r="O37" s="281"/>
      <c r="P37" s="12"/>
      <c r="Q37" s="254"/>
      <c r="R37" s="70"/>
      <c r="Y37" s="83"/>
      <c r="Z37" s="83"/>
      <c r="AA37" s="83"/>
    </row>
    <row r="38" spans="1:27" ht="41.1" customHeight="1">
      <c r="A38" s="224" t="s">
        <v>65</v>
      </c>
      <c r="B38" s="227">
        <v>-544800</v>
      </c>
      <c r="C38" s="227">
        <v>-908000</v>
      </c>
      <c r="D38" s="227">
        <v>-1271300</v>
      </c>
      <c r="E38" s="227">
        <v>-1271300</v>
      </c>
      <c r="F38" s="228">
        <v>-1271300</v>
      </c>
      <c r="G38" s="168"/>
      <c r="H38" s="229">
        <v>-1300500</v>
      </c>
      <c r="I38" s="229">
        <v>-1300500</v>
      </c>
      <c r="J38" s="229">
        <v>-1300500</v>
      </c>
      <c r="K38" s="229">
        <v>-1300500</v>
      </c>
      <c r="L38" s="229">
        <v>-1300500</v>
      </c>
      <c r="M38" s="274"/>
      <c r="N38" s="229" t="s">
        <v>66</v>
      </c>
      <c r="O38" s="297" t="s">
        <v>67</v>
      </c>
      <c r="P38" s="12"/>
      <c r="Q38" s="256"/>
      <c r="R38" s="260"/>
      <c r="Y38" s="83"/>
      <c r="Z38" s="83"/>
      <c r="AA38" s="83"/>
    </row>
    <row r="39" spans="1:27" s="25" customFormat="1" ht="41.1" customHeight="1">
      <c r="A39" s="225" t="s">
        <v>68</v>
      </c>
      <c r="B39" s="209">
        <v>-333000</v>
      </c>
      <c r="C39" s="230">
        <v>-245800</v>
      </c>
      <c r="D39" s="230">
        <v>-107600</v>
      </c>
      <c r="E39" s="231">
        <v>-107600</v>
      </c>
      <c r="F39" s="227">
        <v>-107600</v>
      </c>
      <c r="G39" s="167"/>
      <c r="H39" s="212">
        <v>-35000</v>
      </c>
      <c r="I39" s="212">
        <v>-35000</v>
      </c>
      <c r="J39" s="212">
        <v>-35000</v>
      </c>
      <c r="K39" s="212">
        <v>-35000</v>
      </c>
      <c r="L39" s="212">
        <v>-35000</v>
      </c>
      <c r="M39" s="274"/>
      <c r="N39" s="229" t="s">
        <v>66</v>
      </c>
      <c r="O39" s="297" t="s">
        <v>69</v>
      </c>
      <c r="P39" s="27"/>
      <c r="Q39" s="256"/>
      <c r="R39" s="260"/>
      <c r="T39" s="76"/>
      <c r="Y39" s="84"/>
      <c r="Z39" s="84"/>
      <c r="AA39" s="84"/>
    </row>
    <row r="40" spans="1:27" s="25" customFormat="1" ht="41.1" customHeight="1">
      <c r="A40" s="225" t="s">
        <v>70</v>
      </c>
      <c r="B40" s="209">
        <v>-70000</v>
      </c>
      <c r="C40" s="209">
        <v>-60000</v>
      </c>
      <c r="D40" s="209">
        <v>-50000</v>
      </c>
      <c r="E40" s="209">
        <v>-50000</v>
      </c>
      <c r="F40" s="232">
        <v>-50000</v>
      </c>
      <c r="G40" s="167"/>
      <c r="H40" s="212">
        <v>-52000</v>
      </c>
      <c r="I40" s="212">
        <v>-52000</v>
      </c>
      <c r="J40" s="212">
        <v>-52000</v>
      </c>
      <c r="K40" s="212">
        <v>-52000</v>
      </c>
      <c r="L40" s="212">
        <v>-52000</v>
      </c>
      <c r="M40" s="274"/>
      <c r="N40" s="229" t="s">
        <v>71</v>
      </c>
      <c r="O40" s="298" t="s">
        <v>72</v>
      </c>
      <c r="P40" s="27"/>
      <c r="Q40" s="256"/>
      <c r="R40" s="261"/>
      <c r="T40" s="76"/>
      <c r="Y40" s="84"/>
      <c r="Z40" s="84"/>
      <c r="AA40" s="84"/>
    </row>
    <row r="41" spans="1:27" s="4" customFormat="1" ht="41.1" customHeight="1">
      <c r="A41" s="225" t="s">
        <v>73</v>
      </c>
      <c r="B41" s="209">
        <v>-50000</v>
      </c>
      <c r="C41" s="209">
        <v>-50000</v>
      </c>
      <c r="D41" s="209">
        <v>-50000</v>
      </c>
      <c r="E41" s="209"/>
      <c r="F41" s="210"/>
      <c r="G41" s="167"/>
      <c r="H41" s="212"/>
      <c r="I41" s="212"/>
      <c r="J41" s="212"/>
      <c r="K41" s="212"/>
      <c r="L41" s="212"/>
      <c r="M41" s="274"/>
      <c r="N41" s="304" t="s">
        <v>34</v>
      </c>
      <c r="O41" s="297" t="s">
        <v>74</v>
      </c>
      <c r="P41" s="27"/>
      <c r="Q41" s="256"/>
      <c r="R41" s="262"/>
      <c r="T41" s="2"/>
      <c r="Y41" s="85"/>
      <c r="Z41" s="85"/>
      <c r="AA41" s="85"/>
    </row>
    <row r="42" spans="1:27" s="4" customFormat="1" ht="41.1" customHeight="1">
      <c r="A42" s="225" t="s">
        <v>75</v>
      </c>
      <c r="B42" s="209"/>
      <c r="C42" s="209">
        <v>-25000</v>
      </c>
      <c r="D42" s="209">
        <v>-50000</v>
      </c>
      <c r="E42" s="209">
        <v>-75000</v>
      </c>
      <c r="F42" s="210">
        <v>-100000</v>
      </c>
      <c r="G42" s="167"/>
      <c r="H42" s="233">
        <v>-150000</v>
      </c>
      <c r="I42" s="233">
        <v>-150000</v>
      </c>
      <c r="J42" s="233">
        <v>-150000</v>
      </c>
      <c r="K42" s="233">
        <v>-150000</v>
      </c>
      <c r="L42" s="233">
        <v>-150000</v>
      </c>
      <c r="M42" s="274"/>
      <c r="N42" s="304" t="s">
        <v>34</v>
      </c>
      <c r="O42" s="297" t="s">
        <v>76</v>
      </c>
      <c r="P42" s="27"/>
      <c r="Q42" s="256"/>
      <c r="R42" s="262"/>
      <c r="T42" s="2"/>
      <c r="Y42" s="85"/>
      <c r="Z42" s="85"/>
      <c r="AA42" s="85"/>
    </row>
    <row r="43" spans="1:27" s="4" customFormat="1" ht="41.1" customHeight="1">
      <c r="A43" s="225" t="s">
        <v>77</v>
      </c>
      <c r="B43" s="234"/>
      <c r="C43" s="234">
        <v>-3000</v>
      </c>
      <c r="D43" s="234">
        <v>-3000</v>
      </c>
      <c r="E43" s="234">
        <v>-5000</v>
      </c>
      <c r="F43" s="235">
        <v>-5000</v>
      </c>
      <c r="G43" s="167"/>
      <c r="H43" s="236">
        <v>-5000</v>
      </c>
      <c r="I43" s="236">
        <v>-5000</v>
      </c>
      <c r="J43" s="236">
        <v>-5000</v>
      </c>
      <c r="K43" s="236">
        <v>-5000</v>
      </c>
      <c r="L43" s="236">
        <v>-5000</v>
      </c>
      <c r="M43" s="274"/>
      <c r="N43" s="304" t="s">
        <v>34</v>
      </c>
      <c r="O43" s="297" t="s">
        <v>78</v>
      </c>
      <c r="P43" s="27"/>
      <c r="Q43" s="256"/>
      <c r="R43" s="262"/>
      <c r="T43" s="2"/>
      <c r="Y43" s="85"/>
      <c r="Z43" s="85"/>
      <c r="AA43" s="85"/>
    </row>
    <row r="44" spans="1:27" s="4" customFormat="1" ht="6.95" customHeight="1">
      <c r="A44" s="226"/>
      <c r="B44" s="227"/>
      <c r="C44" s="227"/>
      <c r="D44" s="227"/>
      <c r="E44" s="227"/>
      <c r="F44" s="237"/>
      <c r="G44" s="168"/>
      <c r="H44" s="238"/>
      <c r="I44" s="238"/>
      <c r="J44" s="238"/>
      <c r="K44" s="238"/>
      <c r="L44" s="238"/>
      <c r="M44" s="274"/>
      <c r="N44" s="229"/>
      <c r="O44" s="229"/>
      <c r="P44" s="27"/>
      <c r="Q44" s="256"/>
      <c r="R44" s="262"/>
      <c r="T44" s="2"/>
      <c r="Y44" s="85"/>
      <c r="Z44" s="85"/>
      <c r="AA44" s="85"/>
    </row>
    <row r="45" spans="1:27" s="59" customFormat="1" ht="30.95" customHeight="1">
      <c r="A45" s="151" t="s">
        <v>79</v>
      </c>
      <c r="B45" s="152">
        <f>SUM(B35:B44)</f>
        <v>-22997800</v>
      </c>
      <c r="C45" s="152">
        <f>SUM(C35:C44)</f>
        <v>-1291800</v>
      </c>
      <c r="D45" s="152">
        <f>SUM(D35:D44)</f>
        <v>-1531900</v>
      </c>
      <c r="E45" s="152">
        <f>SUM(E35:E44)</f>
        <v>-1508900</v>
      </c>
      <c r="F45" s="153">
        <f>SUM(F35:F44)</f>
        <v>-1533900</v>
      </c>
      <c r="G45" s="121"/>
      <c r="H45" s="154">
        <f>SUM(H35:H44)</f>
        <v>-1542500</v>
      </c>
      <c r="I45" s="154">
        <f>SUM(I35:I44)</f>
        <v>-1542500</v>
      </c>
      <c r="J45" s="154">
        <f>SUM(J35:J44)</f>
        <v>-1542500</v>
      </c>
      <c r="K45" s="154">
        <f>SUM(K35:K44)</f>
        <v>-1542500</v>
      </c>
      <c r="L45" s="154">
        <f>SUM(L35:L44)</f>
        <v>-1542500</v>
      </c>
      <c r="M45" s="112"/>
      <c r="N45" s="294"/>
      <c r="O45" s="294"/>
      <c r="P45" s="61"/>
      <c r="Q45" s="263"/>
      <c r="R45" s="260"/>
      <c r="T45" s="66"/>
      <c r="Y45" s="62"/>
      <c r="Z45" s="62"/>
      <c r="AA45" s="62"/>
    </row>
    <row r="46" spans="1:27" s="4" customFormat="1" ht="11.1" customHeight="1" thickBot="1">
      <c r="A46" s="175"/>
      <c r="B46" s="176"/>
      <c r="C46" s="176"/>
      <c r="D46" s="176"/>
      <c r="E46" s="176"/>
      <c r="F46" s="177"/>
      <c r="G46" s="169"/>
      <c r="H46" s="56"/>
      <c r="I46" s="56"/>
      <c r="J46" s="56"/>
      <c r="K46" s="56"/>
      <c r="L46" s="56"/>
      <c r="M46" s="19"/>
      <c r="N46" s="293"/>
      <c r="O46" s="293"/>
      <c r="P46" s="19"/>
      <c r="Q46" s="256"/>
      <c r="R46" s="262"/>
      <c r="T46" s="2"/>
      <c r="Y46" s="5"/>
      <c r="Z46" s="5"/>
      <c r="AA46" s="5"/>
    </row>
    <row r="47" spans="1:27" s="91" customFormat="1" ht="26.1" customHeight="1" thickBot="1">
      <c r="A47" s="131" t="s">
        <v>80</v>
      </c>
      <c r="B47" s="116">
        <f>B30+B45</f>
        <v>23002200</v>
      </c>
      <c r="C47" s="116">
        <f>C30+C45</f>
        <v>6870224</v>
      </c>
      <c r="D47" s="116">
        <f>D30+D45</f>
        <v>1280354.92</v>
      </c>
      <c r="E47" s="116">
        <f>E30+E45</f>
        <v>1850878.9736000001</v>
      </c>
      <c r="F47" s="117">
        <f>F30+F45</f>
        <v>2364961.8692880003</v>
      </c>
      <c r="G47" s="173"/>
      <c r="H47" s="118">
        <f>H30+H45</f>
        <v>2746504.3047550395</v>
      </c>
      <c r="I47" s="118">
        <f>I30+I45</f>
        <v>2784900.7337103635</v>
      </c>
      <c r="J47" s="118">
        <f>J30+J45</f>
        <v>2825165.1417407654</v>
      </c>
      <c r="K47" s="118">
        <f>K30+K45</f>
        <v>2867306.8274001647</v>
      </c>
      <c r="L47" s="118">
        <f>L30+L45</f>
        <v>2911410.5936312508</v>
      </c>
      <c r="M47" s="123"/>
      <c r="N47" s="294"/>
      <c r="O47" s="294"/>
      <c r="P47" s="90"/>
      <c r="Q47" s="263"/>
      <c r="R47" s="260"/>
      <c r="T47" s="92"/>
      <c r="Y47" s="93"/>
      <c r="Z47" s="93"/>
      <c r="AA47" s="93"/>
    </row>
    <row r="48" spans="1:27" s="4" customFormat="1" ht="30" customHeight="1" thickBot="1">
      <c r="A48" s="43"/>
      <c r="B48" s="309"/>
      <c r="C48" s="309"/>
      <c r="D48" s="309"/>
      <c r="E48" s="309"/>
      <c r="F48" s="309"/>
      <c r="G48" s="174"/>
      <c r="H48" s="72"/>
      <c r="I48" s="72"/>
      <c r="J48" s="72"/>
      <c r="K48" s="72"/>
      <c r="L48" s="72"/>
      <c r="M48" s="72"/>
      <c r="N48" s="299"/>
      <c r="O48" s="299"/>
      <c r="P48" s="28"/>
      <c r="Q48" s="256"/>
      <c r="R48" s="262"/>
      <c r="T48" s="2"/>
      <c r="Y48" s="5"/>
      <c r="Z48" s="5"/>
      <c r="AA48" s="5"/>
    </row>
    <row r="49" spans="1:27" s="91" customFormat="1" ht="48" customHeight="1" thickBot="1">
      <c r="A49" s="161" t="s">
        <v>81</v>
      </c>
      <c r="B49" s="132" t="s">
        <v>55</v>
      </c>
      <c r="C49" s="133" t="s">
        <v>56</v>
      </c>
      <c r="D49" s="133" t="s">
        <v>57</v>
      </c>
      <c r="E49" s="133" t="s">
        <v>58</v>
      </c>
      <c r="F49" s="134" t="s">
        <v>59</v>
      </c>
      <c r="G49" s="173"/>
      <c r="H49" s="135" t="s">
        <v>82</v>
      </c>
      <c r="I49" s="135" t="s">
        <v>82</v>
      </c>
      <c r="J49" s="135" t="s">
        <v>82</v>
      </c>
      <c r="K49" s="135" t="s">
        <v>82</v>
      </c>
      <c r="L49" s="135" t="s">
        <v>82</v>
      </c>
      <c r="M49" s="276"/>
      <c r="N49" s="305"/>
      <c r="O49" s="295"/>
      <c r="P49" s="90"/>
      <c r="Q49" s="256"/>
      <c r="R49" s="262"/>
      <c r="T49" s="92"/>
      <c r="Y49" s="93"/>
      <c r="Z49" s="93"/>
      <c r="AA49" s="93"/>
    </row>
    <row r="50" spans="1:27" s="4" customFormat="1" ht="26.1" customHeight="1">
      <c r="A50" s="35" t="s">
        <v>83</v>
      </c>
      <c r="B50" s="80"/>
      <c r="C50" s="34"/>
      <c r="D50" s="34"/>
      <c r="E50" s="34"/>
      <c r="F50" s="36"/>
      <c r="G50" s="167"/>
      <c r="H50" s="57"/>
      <c r="I50" s="57"/>
      <c r="J50" s="57"/>
      <c r="K50" s="57"/>
      <c r="L50" s="57"/>
      <c r="M50" s="122"/>
      <c r="N50" s="281"/>
      <c r="O50" s="281"/>
      <c r="P50" s="19"/>
      <c r="Q50" s="256"/>
      <c r="R50" s="262"/>
      <c r="T50" s="2"/>
      <c r="Y50" s="5"/>
      <c r="Z50" s="5"/>
      <c r="AA50" s="5"/>
    </row>
    <row r="51" spans="1:27" s="4" customFormat="1" ht="41.1" customHeight="1">
      <c r="A51" s="225" t="s">
        <v>84</v>
      </c>
      <c r="B51" s="209">
        <v>-50000</v>
      </c>
      <c r="C51" s="209">
        <v>-400000</v>
      </c>
      <c r="D51" s="209">
        <v>-400000</v>
      </c>
      <c r="E51" s="209">
        <v>-500000</v>
      </c>
      <c r="F51" s="210">
        <v>-700000</v>
      </c>
      <c r="G51" s="167"/>
      <c r="H51" s="212">
        <v>-700000</v>
      </c>
      <c r="I51" s="212">
        <v>-700000</v>
      </c>
      <c r="J51" s="212">
        <v>-700000</v>
      </c>
      <c r="K51" s="212">
        <v>-700000</v>
      </c>
      <c r="L51" s="212">
        <v>-700000</v>
      </c>
      <c r="M51" s="274"/>
      <c r="N51" s="304" t="s">
        <v>34</v>
      </c>
      <c r="O51" s="229" t="s">
        <v>85</v>
      </c>
      <c r="P51" s="27"/>
      <c r="Q51" s="256"/>
      <c r="R51" s="264"/>
      <c r="T51" s="2"/>
      <c r="Y51" s="85"/>
      <c r="Z51" s="85"/>
      <c r="AA51" s="85"/>
    </row>
    <row r="52" spans="1:27" s="4" customFormat="1" ht="41.1" customHeight="1">
      <c r="A52" s="225" t="s">
        <v>86</v>
      </c>
      <c r="B52" s="209">
        <v>-50000</v>
      </c>
      <c r="C52" s="209">
        <v>-150000</v>
      </c>
      <c r="D52" s="230">
        <v>-200000</v>
      </c>
      <c r="E52" s="209">
        <v>-400000</v>
      </c>
      <c r="F52" s="210">
        <v>-550000</v>
      </c>
      <c r="G52" s="167"/>
      <c r="H52" s="212">
        <v>-500000</v>
      </c>
      <c r="I52" s="212">
        <v>-500000</v>
      </c>
      <c r="J52" s="212">
        <v>-500000</v>
      </c>
      <c r="K52" s="212">
        <v>-500000</v>
      </c>
      <c r="L52" s="212">
        <v>-500000</v>
      </c>
      <c r="M52" s="274"/>
      <c r="N52" s="304" t="s">
        <v>34</v>
      </c>
      <c r="O52" s="229" t="s">
        <v>87</v>
      </c>
      <c r="P52" s="27"/>
      <c r="Q52" s="256"/>
      <c r="R52" s="264"/>
      <c r="T52" s="2"/>
      <c r="Y52" s="85"/>
      <c r="Z52" s="85"/>
      <c r="AA52" s="85"/>
    </row>
    <row r="53" spans="1:27" s="4" customFormat="1" ht="41.1" customHeight="1">
      <c r="A53" s="239"/>
      <c r="B53" s="209"/>
      <c r="C53" s="209"/>
      <c r="D53" s="209"/>
      <c r="E53" s="209"/>
      <c r="F53" s="210"/>
      <c r="G53" s="167"/>
      <c r="H53" s="212"/>
      <c r="I53" s="212"/>
      <c r="J53" s="212"/>
      <c r="K53" s="212"/>
      <c r="L53" s="212"/>
      <c r="M53" s="274"/>
      <c r="N53" s="229"/>
      <c r="O53" s="229"/>
      <c r="P53" s="27"/>
      <c r="Q53" s="256"/>
      <c r="R53" s="264"/>
      <c r="T53" s="2"/>
      <c r="Y53" s="85"/>
      <c r="Z53" s="85"/>
      <c r="AA53" s="85"/>
    </row>
    <row r="54" spans="1:27" s="4" customFormat="1" ht="41.1" customHeight="1">
      <c r="A54" s="225" t="s">
        <v>88</v>
      </c>
      <c r="B54" s="209">
        <v>-500000</v>
      </c>
      <c r="C54" s="209">
        <v>0</v>
      </c>
      <c r="D54" s="209">
        <v>0</v>
      </c>
      <c r="E54" s="209">
        <v>0</v>
      </c>
      <c r="F54" s="210">
        <v>0</v>
      </c>
      <c r="G54" s="167"/>
      <c r="H54" s="212">
        <v>0</v>
      </c>
      <c r="I54" s="212">
        <v>0</v>
      </c>
      <c r="J54" s="212">
        <v>0</v>
      </c>
      <c r="K54" s="212">
        <v>0</v>
      </c>
      <c r="L54" s="212">
        <v>0</v>
      </c>
      <c r="M54" s="274"/>
      <c r="N54" s="304" t="s">
        <v>34</v>
      </c>
      <c r="O54" s="297" t="s">
        <v>89</v>
      </c>
      <c r="P54" s="27"/>
      <c r="Q54" s="256"/>
      <c r="R54" s="262"/>
      <c r="T54" s="2"/>
      <c r="Y54" s="85"/>
      <c r="Z54" s="85"/>
      <c r="AA54" s="85"/>
    </row>
    <row r="55" spans="1:27" s="4" customFormat="1" ht="41.1" customHeight="1">
      <c r="A55" s="225" t="s">
        <v>90</v>
      </c>
      <c r="B55" s="209">
        <v>-50000</v>
      </c>
      <c r="C55" s="209">
        <v>0</v>
      </c>
      <c r="D55" s="209">
        <v>0</v>
      </c>
      <c r="E55" s="209">
        <v>0</v>
      </c>
      <c r="F55" s="210">
        <v>0</v>
      </c>
      <c r="G55" s="167"/>
      <c r="H55" s="212">
        <v>0</v>
      </c>
      <c r="I55" s="212">
        <v>0</v>
      </c>
      <c r="J55" s="212">
        <v>0</v>
      </c>
      <c r="K55" s="212">
        <v>0</v>
      </c>
      <c r="L55" s="212">
        <v>0</v>
      </c>
      <c r="M55" s="274"/>
      <c r="N55" s="304" t="s">
        <v>34</v>
      </c>
      <c r="O55" s="297" t="s">
        <v>91</v>
      </c>
      <c r="P55" s="27"/>
      <c r="Q55" s="256"/>
      <c r="R55" s="262"/>
      <c r="T55" s="2"/>
      <c r="Y55" s="85"/>
      <c r="Z55" s="85"/>
      <c r="AA55" s="85"/>
    </row>
    <row r="56" spans="1:27" s="4" customFormat="1" ht="41.1" customHeight="1">
      <c r="A56" s="225" t="s">
        <v>92</v>
      </c>
      <c r="B56" s="209">
        <v>0</v>
      </c>
      <c r="C56" s="230">
        <v>-200000</v>
      </c>
      <c r="D56" s="209">
        <v>0</v>
      </c>
      <c r="E56" s="209">
        <v>0</v>
      </c>
      <c r="F56" s="210">
        <v>0</v>
      </c>
      <c r="G56" s="167"/>
      <c r="H56" s="212">
        <v>0</v>
      </c>
      <c r="I56" s="212">
        <v>0</v>
      </c>
      <c r="J56" s="212">
        <v>0</v>
      </c>
      <c r="K56" s="212">
        <v>0</v>
      </c>
      <c r="L56" s="212">
        <v>0</v>
      </c>
      <c r="M56" s="274"/>
      <c r="N56" s="304" t="s">
        <v>34</v>
      </c>
      <c r="O56" s="300" t="s">
        <v>93</v>
      </c>
      <c r="P56" s="27"/>
      <c r="Q56" s="256"/>
      <c r="R56" s="262"/>
      <c r="T56" s="2"/>
      <c r="Y56" s="85"/>
      <c r="Z56" s="85"/>
      <c r="AA56" s="85"/>
    </row>
    <row r="57" spans="1:27" s="4" customFormat="1" ht="41.1" customHeight="1">
      <c r="A57" s="225" t="s">
        <v>94</v>
      </c>
      <c r="B57" s="209">
        <v>-85000</v>
      </c>
      <c r="C57" s="209">
        <v>0</v>
      </c>
      <c r="D57" s="209">
        <v>0</v>
      </c>
      <c r="E57" s="209">
        <v>0</v>
      </c>
      <c r="F57" s="210">
        <v>0</v>
      </c>
      <c r="G57" s="167"/>
      <c r="H57" s="212">
        <v>0</v>
      </c>
      <c r="I57" s="212">
        <v>0</v>
      </c>
      <c r="J57" s="212">
        <v>0</v>
      </c>
      <c r="K57" s="212">
        <v>0</v>
      </c>
      <c r="L57" s="212">
        <v>0</v>
      </c>
      <c r="M57" s="274"/>
      <c r="N57" s="304" t="s">
        <v>34</v>
      </c>
      <c r="O57" s="297" t="s">
        <v>95</v>
      </c>
      <c r="P57" s="27"/>
      <c r="Q57" s="256"/>
      <c r="R57" s="262"/>
      <c r="T57" s="2"/>
      <c r="Y57" s="85"/>
      <c r="Z57" s="85"/>
      <c r="AA57" s="85"/>
    </row>
    <row r="58" spans="1:27" s="4" customFormat="1" ht="41.1" customHeight="1">
      <c r="A58" s="225" t="s">
        <v>96</v>
      </c>
      <c r="B58" s="209"/>
      <c r="C58" s="209">
        <v>0</v>
      </c>
      <c r="D58" s="209">
        <v>0</v>
      </c>
      <c r="E58" s="209">
        <v>0</v>
      </c>
      <c r="F58" s="210">
        <v>0</v>
      </c>
      <c r="G58" s="167"/>
      <c r="H58" s="212">
        <v>-500000</v>
      </c>
      <c r="I58" s="212">
        <v>-500000</v>
      </c>
      <c r="J58" s="212">
        <v>-500000</v>
      </c>
      <c r="K58" s="212">
        <v>-500000</v>
      </c>
      <c r="L58" s="212">
        <v>-500000</v>
      </c>
      <c r="M58" s="274"/>
      <c r="N58" s="304" t="s">
        <v>48</v>
      </c>
      <c r="O58" s="297" t="s">
        <v>97</v>
      </c>
      <c r="P58" s="27"/>
      <c r="Q58" s="256"/>
      <c r="R58" s="262"/>
      <c r="T58" s="2"/>
      <c r="Y58" s="85"/>
      <c r="Z58" s="85"/>
      <c r="AA58" s="85"/>
    </row>
    <row r="59" spans="1:27" s="4" customFormat="1" ht="8.1" customHeight="1">
      <c r="A59" s="239"/>
      <c r="B59" s="209"/>
      <c r="C59" s="209"/>
      <c r="D59" s="209"/>
      <c r="E59" s="209"/>
      <c r="F59" s="210"/>
      <c r="G59" s="167"/>
      <c r="H59" s="212"/>
      <c r="I59" s="212"/>
      <c r="J59" s="212"/>
      <c r="K59" s="212"/>
      <c r="L59" s="212"/>
      <c r="M59" s="274"/>
      <c r="N59" s="229"/>
      <c r="O59" s="229"/>
      <c r="P59" s="27"/>
      <c r="Q59" s="256"/>
      <c r="R59" s="264"/>
      <c r="T59" s="2"/>
      <c r="Y59" s="85"/>
      <c r="Z59" s="85"/>
      <c r="AA59" s="85"/>
    </row>
    <row r="60" spans="1:27" s="4" customFormat="1" ht="18.95" customHeight="1">
      <c r="A60" s="35" t="s">
        <v>98</v>
      </c>
      <c r="B60" s="80"/>
      <c r="C60" s="34"/>
      <c r="D60" s="34"/>
      <c r="E60" s="34"/>
      <c r="F60" s="36"/>
      <c r="G60" s="167"/>
      <c r="H60" s="57"/>
      <c r="I60" s="57"/>
      <c r="J60" s="57"/>
      <c r="K60" s="57"/>
      <c r="L60" s="57"/>
      <c r="M60" s="122"/>
      <c r="N60" s="281"/>
      <c r="O60" s="281"/>
      <c r="P60" s="27"/>
      <c r="Q60" s="256"/>
      <c r="R60" s="264"/>
      <c r="T60" s="2"/>
      <c r="Y60" s="85"/>
      <c r="Z60" s="85"/>
      <c r="AA60" s="85"/>
    </row>
    <row r="61" spans="1:27" s="94" customFormat="1" ht="41.1" customHeight="1">
      <c r="A61" s="240" t="s">
        <v>99</v>
      </c>
      <c r="B61" s="241"/>
      <c r="C61" s="241">
        <v>-450000</v>
      </c>
      <c r="D61" s="241">
        <v>-400000</v>
      </c>
      <c r="E61" s="242">
        <v>-325000</v>
      </c>
      <c r="F61" s="243">
        <v>-250000</v>
      </c>
      <c r="G61" s="167"/>
      <c r="H61" s="212">
        <v>-50000</v>
      </c>
      <c r="I61" s="212">
        <v>-50000</v>
      </c>
      <c r="J61" s="212">
        <v>-50000</v>
      </c>
      <c r="K61" s="212">
        <v>-50000</v>
      </c>
      <c r="L61" s="212">
        <v>-50000</v>
      </c>
      <c r="M61" s="274"/>
      <c r="N61" s="304" t="s">
        <v>34</v>
      </c>
      <c r="O61" s="229" t="s">
        <v>100</v>
      </c>
      <c r="P61" s="82"/>
      <c r="Q61" s="265"/>
      <c r="R61" s="262"/>
      <c r="T61" s="24"/>
      <c r="Y61" s="95"/>
      <c r="Z61" s="95"/>
      <c r="AA61" s="95"/>
    </row>
    <row r="62" spans="1:27" ht="11.1" customHeight="1">
      <c r="A62" s="244"/>
      <c r="B62" s="245"/>
      <c r="C62" s="245"/>
      <c r="D62" s="245"/>
      <c r="E62" s="245"/>
      <c r="F62" s="246"/>
      <c r="G62" s="247"/>
      <c r="H62" s="248"/>
      <c r="I62" s="248"/>
      <c r="J62" s="248"/>
      <c r="K62" s="248"/>
      <c r="L62" s="248"/>
      <c r="M62" s="245"/>
      <c r="N62" s="248"/>
      <c r="O62" s="248"/>
      <c r="Q62" s="70"/>
      <c r="R62" s="70"/>
      <c r="Y62" s="86"/>
      <c r="Z62" s="86"/>
      <c r="AA62" s="86"/>
    </row>
    <row r="63" spans="1:27" s="4" customFormat="1" ht="21" customHeight="1">
      <c r="A63" s="33" t="s">
        <v>101</v>
      </c>
      <c r="B63" s="249"/>
      <c r="C63" s="250"/>
      <c r="D63" s="250"/>
      <c r="E63" s="250"/>
      <c r="F63" s="251"/>
      <c r="G63" s="167"/>
      <c r="H63" s="252"/>
      <c r="I63" s="252"/>
      <c r="J63" s="252"/>
      <c r="K63" s="252"/>
      <c r="L63" s="252"/>
      <c r="M63" s="122"/>
      <c r="N63" s="281"/>
      <c r="O63" s="281"/>
      <c r="P63" s="27"/>
      <c r="Q63" s="256"/>
      <c r="R63" s="262"/>
      <c r="T63" s="2"/>
      <c r="Y63" s="85"/>
      <c r="Z63" s="85"/>
      <c r="AA63" s="85"/>
    </row>
    <row r="64" spans="1:27" s="4" customFormat="1" ht="24.95" customHeight="1">
      <c r="A64" s="225" t="s">
        <v>102</v>
      </c>
      <c r="B64" s="209"/>
      <c r="C64" s="209"/>
      <c r="D64" s="209">
        <v>-20000</v>
      </c>
      <c r="E64" s="209">
        <v>-50000</v>
      </c>
      <c r="F64" s="210">
        <v>-70000</v>
      </c>
      <c r="G64" s="167"/>
      <c r="H64" s="212">
        <v>-100000</v>
      </c>
      <c r="I64" s="212">
        <v>-100000</v>
      </c>
      <c r="J64" s="212">
        <v>-100000</v>
      </c>
      <c r="K64" s="212">
        <v>-100000</v>
      </c>
      <c r="L64" s="212">
        <v>-100000</v>
      </c>
      <c r="M64" s="274"/>
      <c r="N64" s="304" t="s">
        <v>34</v>
      </c>
      <c r="O64" s="229" t="s">
        <v>103</v>
      </c>
      <c r="P64" s="27"/>
      <c r="Q64" s="256"/>
      <c r="R64" s="260"/>
      <c r="T64" s="2"/>
      <c r="Y64" s="85"/>
      <c r="Z64" s="85"/>
      <c r="AA64" s="85"/>
    </row>
    <row r="65" spans="1:40" ht="24.95" customHeight="1">
      <c r="A65" s="225" t="s">
        <v>104</v>
      </c>
      <c r="B65" s="209"/>
      <c r="C65" s="209"/>
      <c r="D65" s="209">
        <v>-30000</v>
      </c>
      <c r="E65" s="209">
        <v>-40000</v>
      </c>
      <c r="F65" s="210">
        <v>-50000</v>
      </c>
      <c r="G65" s="247"/>
      <c r="H65" s="212">
        <v>-70000</v>
      </c>
      <c r="I65" s="212">
        <v>-70000</v>
      </c>
      <c r="J65" s="212">
        <v>-70000</v>
      </c>
      <c r="K65" s="212">
        <v>-70000</v>
      </c>
      <c r="L65" s="212">
        <v>-70000</v>
      </c>
      <c r="M65" s="274"/>
      <c r="N65" s="304" t="s">
        <v>34</v>
      </c>
      <c r="O65" s="229" t="s">
        <v>103</v>
      </c>
      <c r="Q65" s="256"/>
      <c r="R65" s="260"/>
      <c r="Y65" s="86"/>
      <c r="Z65" s="86"/>
      <c r="AA65" s="86"/>
    </row>
    <row r="66" spans="1:40" ht="6.95" customHeight="1">
      <c r="A66" s="37"/>
      <c r="B66" s="109"/>
      <c r="C66" s="109"/>
      <c r="D66" s="109"/>
      <c r="E66" s="109"/>
      <c r="F66" s="110"/>
      <c r="G66" s="165"/>
      <c r="H66" s="111"/>
      <c r="I66" s="111"/>
      <c r="J66" s="111"/>
      <c r="K66" s="111"/>
      <c r="L66" s="111"/>
      <c r="M66" s="109"/>
      <c r="N66" s="248"/>
      <c r="O66" s="248"/>
      <c r="Q66" s="70"/>
      <c r="R66" s="70"/>
      <c r="Y66" s="86"/>
      <c r="Z66" s="86"/>
      <c r="AA66" s="86"/>
    </row>
    <row r="67" spans="1:40" s="59" customFormat="1" ht="33.950000000000003" customHeight="1" thickBot="1">
      <c r="A67" s="155" t="s">
        <v>105</v>
      </c>
      <c r="B67" s="156">
        <f>SUM(B51:B66)</f>
        <v>-735000</v>
      </c>
      <c r="C67" s="156">
        <f>SUM(C51:C66)</f>
        <v>-1200000</v>
      </c>
      <c r="D67" s="156">
        <f>SUM(D51:D66)</f>
        <v>-1050000</v>
      </c>
      <c r="E67" s="156">
        <f>SUM(E51:E66)</f>
        <v>-1315000</v>
      </c>
      <c r="F67" s="157">
        <f>SUM(F51:F66)</f>
        <v>-1620000</v>
      </c>
      <c r="G67" s="170"/>
      <c r="H67" s="158">
        <f>SUM(H51:H66)</f>
        <v>-1920000</v>
      </c>
      <c r="I67" s="158">
        <f>SUM(I51:I66)</f>
        <v>-1920000</v>
      </c>
      <c r="J67" s="158">
        <f>SUM(J51:J66)</f>
        <v>-1920000</v>
      </c>
      <c r="K67" s="158">
        <f>SUM(K51:K66)</f>
        <v>-1920000</v>
      </c>
      <c r="L67" s="158">
        <f>SUM(L51:L66)</f>
        <v>-1920000</v>
      </c>
      <c r="M67" s="112"/>
      <c r="N67" s="294"/>
      <c r="O67" s="294"/>
      <c r="P67" s="58"/>
      <c r="Q67" s="258"/>
      <c r="R67" s="260"/>
      <c r="T67" s="2"/>
      <c r="Y67" s="60"/>
      <c r="Z67" s="60"/>
      <c r="AA67" s="60"/>
    </row>
    <row r="68" spans="1:40" s="4" customFormat="1" ht="6.95" customHeight="1" thickBot="1">
      <c r="A68" s="130"/>
      <c r="B68" s="45"/>
      <c r="C68" s="45"/>
      <c r="D68" s="45"/>
      <c r="E68" s="45"/>
      <c r="F68" s="45"/>
      <c r="G68" s="169"/>
      <c r="H68" s="45"/>
      <c r="I68" s="45"/>
      <c r="J68" s="45"/>
      <c r="K68" s="45"/>
      <c r="L68" s="45"/>
      <c r="M68" s="45"/>
      <c r="N68" s="229"/>
      <c r="O68" s="229"/>
      <c r="P68" s="19"/>
      <c r="Q68" s="256"/>
      <c r="R68" s="262"/>
      <c r="T68" s="2"/>
      <c r="Y68" s="5"/>
      <c r="Z68" s="5"/>
      <c r="AA68" s="5"/>
    </row>
    <row r="69" spans="1:40" s="91" customFormat="1" ht="33" customHeight="1" thickBot="1">
      <c r="A69" s="131" t="s">
        <v>106</v>
      </c>
      <c r="B69" s="116">
        <f>SUM(B47,B67)</f>
        <v>22267200</v>
      </c>
      <c r="C69" s="116">
        <f>SUM(C47,C67)</f>
        <v>5670224</v>
      </c>
      <c r="D69" s="116">
        <f>SUM(D47,D67)</f>
        <v>230354.91999999993</v>
      </c>
      <c r="E69" s="116">
        <f>SUM(E47,E67)</f>
        <v>535878.97360000014</v>
      </c>
      <c r="F69" s="117">
        <f>SUM(F47,F67)</f>
        <v>744961.86928800028</v>
      </c>
      <c r="G69" s="173"/>
      <c r="H69" s="118">
        <f>SUM(H47,H67)</f>
        <v>826504.30475503951</v>
      </c>
      <c r="I69" s="118">
        <f>SUM(I47,I67)</f>
        <v>864900.73371036351</v>
      </c>
      <c r="J69" s="118">
        <f>SUM(J47,J67)</f>
        <v>905165.14174076542</v>
      </c>
      <c r="K69" s="118">
        <f>SUM(K47,K67)</f>
        <v>947306.82740016468</v>
      </c>
      <c r="L69" s="118">
        <f>SUM(L47,L67)</f>
        <v>991410.59363125078</v>
      </c>
      <c r="M69" s="123"/>
      <c r="N69" s="294"/>
      <c r="O69" s="294"/>
      <c r="P69" s="90"/>
      <c r="Q69" s="256"/>
      <c r="R69" s="262"/>
      <c r="T69" s="92"/>
      <c r="Y69" s="93"/>
      <c r="Z69" s="93"/>
      <c r="AA69" s="93"/>
    </row>
    <row r="70" spans="1:40" s="91" customFormat="1" ht="33" customHeight="1" thickBot="1">
      <c r="A70" s="127"/>
      <c r="B70" s="123"/>
      <c r="C70" s="123"/>
      <c r="D70" s="123"/>
      <c r="E70" s="123"/>
      <c r="F70" s="123"/>
      <c r="G70" s="173"/>
      <c r="H70" s="128"/>
      <c r="I70" s="128"/>
      <c r="J70" s="128"/>
      <c r="K70" s="128"/>
      <c r="L70" s="128"/>
      <c r="M70" s="123"/>
      <c r="N70" s="294"/>
      <c r="O70" s="294"/>
      <c r="P70" s="90"/>
      <c r="Q70" s="119"/>
      <c r="T70" s="92"/>
      <c r="Y70" s="93"/>
      <c r="Z70" s="93"/>
      <c r="AA70" s="93"/>
    </row>
    <row r="71" spans="1:40" s="44" customFormat="1" ht="57" customHeight="1" thickBot="1">
      <c r="A71" s="178" t="s">
        <v>107</v>
      </c>
      <c r="B71" s="179">
        <f>SUM(B69)</f>
        <v>22267200</v>
      </c>
      <c r="C71" s="179">
        <f>SUM(B71,C69)</f>
        <v>27937424</v>
      </c>
      <c r="D71" s="179">
        <f>SUM(C71,D69)</f>
        <v>28167778.920000002</v>
      </c>
      <c r="E71" s="179">
        <f>SUM(D71,E69)</f>
        <v>28703657.893600002</v>
      </c>
      <c r="F71" s="180">
        <f>SUM(E71,F69)</f>
        <v>29448619.762888003</v>
      </c>
      <c r="G71" s="173"/>
      <c r="H71" s="181">
        <f>SUM(F71,H69)</f>
        <v>30275124.067643043</v>
      </c>
      <c r="I71" s="181">
        <f>SUM(H71,I69)</f>
        <v>31140024.801353406</v>
      </c>
      <c r="J71" s="181">
        <f>SUM(I71,J69)</f>
        <v>32045189.943094172</v>
      </c>
      <c r="K71" s="181">
        <f>SUM(J71,K69)</f>
        <v>32992496.770494334</v>
      </c>
      <c r="L71" s="181">
        <f>SUM(K71,L69)</f>
        <v>33983907.364125587</v>
      </c>
      <c r="M71" s="123"/>
      <c r="N71" s="128"/>
      <c r="O71" s="301"/>
      <c r="P71" s="46"/>
      <c r="Q71" s="47"/>
      <c r="R71" s="48"/>
      <c r="S71" s="48"/>
      <c r="T71" s="2"/>
      <c r="U71" s="48"/>
      <c r="V71" s="48"/>
      <c r="W71" s="48"/>
      <c r="X71" s="48"/>
      <c r="Y71" s="49"/>
      <c r="Z71" s="49"/>
      <c r="AA71" s="49"/>
      <c r="AB71" s="48"/>
      <c r="AC71" s="48"/>
      <c r="AD71" s="48"/>
      <c r="AE71" s="48"/>
      <c r="AF71" s="48"/>
      <c r="AG71" s="48"/>
      <c r="AH71" s="48"/>
      <c r="AI71" s="48"/>
      <c r="AJ71" s="48"/>
      <c r="AK71" s="48"/>
      <c r="AL71" s="48"/>
      <c r="AM71" s="48"/>
      <c r="AN71" s="48"/>
    </row>
    <row r="72" spans="1:40" s="44" customFormat="1" ht="81.95" customHeight="1" thickBot="1">
      <c r="A72" s="160" t="s">
        <v>108</v>
      </c>
      <c r="B72" s="124">
        <f>SUM(B71)</f>
        <v>22267200</v>
      </c>
      <c r="C72" s="124">
        <f>SUM(C71)+(B72*0.035)</f>
        <v>28716776</v>
      </c>
      <c r="D72" s="124">
        <f>SUM(D71)+(C72*0.035)</f>
        <v>29172866.080000002</v>
      </c>
      <c r="E72" s="124">
        <f>SUM(E71)+(D72*0.035)</f>
        <v>29724708.206400003</v>
      </c>
      <c r="F72" s="124">
        <f>SUM(F71)+(E72*0.035)</f>
        <v>30488984.550112002</v>
      </c>
      <c r="G72" s="173"/>
      <c r="H72" s="124">
        <f>SUM(H71)+(F72*0.035)</f>
        <v>31342238.526896961</v>
      </c>
      <c r="I72" s="124">
        <f>SUM(I71)+(H72*0.035)</f>
        <v>32237003.149794798</v>
      </c>
      <c r="J72" s="124">
        <f>SUM(J71)+(I72*0.035)</f>
        <v>33173485.053336989</v>
      </c>
      <c r="K72" s="124">
        <f>SUM(K71)+(J72*0.035)</f>
        <v>34153568.747361131</v>
      </c>
      <c r="L72" s="124">
        <f>SUM(L71)+(K72*0.035)</f>
        <v>35179282.27028323</v>
      </c>
      <c r="M72" s="277"/>
      <c r="N72" s="288"/>
      <c r="O72" s="302"/>
      <c r="P72" s="46"/>
      <c r="Q72" s="47"/>
      <c r="R72" s="48"/>
      <c r="S72" s="48"/>
      <c r="T72" s="2"/>
      <c r="U72" s="48"/>
      <c r="V72" s="48"/>
      <c r="W72" s="48"/>
      <c r="X72" s="48"/>
      <c r="Y72" s="49"/>
      <c r="Z72" s="49"/>
      <c r="AA72" s="49"/>
      <c r="AB72" s="48"/>
      <c r="AC72" s="48"/>
      <c r="AD72" s="48"/>
      <c r="AE72" s="48"/>
      <c r="AF72" s="48"/>
      <c r="AG72" s="48"/>
      <c r="AH72" s="48"/>
      <c r="AI72" s="48"/>
      <c r="AJ72" s="48"/>
      <c r="AK72" s="48"/>
      <c r="AL72" s="48"/>
      <c r="AM72" s="48"/>
      <c r="AN72" s="48"/>
    </row>
    <row r="73" spans="1:40" ht="27.95" customHeight="1">
      <c r="A73" s="1"/>
      <c r="B73" s="20"/>
      <c r="C73" s="20"/>
      <c r="D73" s="20"/>
      <c r="E73" s="20"/>
      <c r="F73" s="20"/>
      <c r="H73" s="13"/>
      <c r="I73" s="13"/>
      <c r="J73" s="13"/>
      <c r="K73" s="13"/>
      <c r="L73" s="13"/>
      <c r="M73" s="13"/>
      <c r="N73" s="13"/>
      <c r="O73" s="13"/>
      <c r="P73" s="13"/>
      <c r="Q73" s="7"/>
      <c r="R73" s="2"/>
    </row>
    <row r="74" spans="1:40" ht="12.75" customHeight="1">
      <c r="A74" s="1"/>
      <c r="B74" s="20"/>
      <c r="C74" s="20"/>
      <c r="D74" s="20"/>
      <c r="E74" s="20"/>
      <c r="F74" s="20"/>
      <c r="H74" s="13"/>
      <c r="I74" s="13"/>
      <c r="J74" s="13"/>
      <c r="K74" s="13"/>
      <c r="L74" s="13"/>
      <c r="M74" s="13"/>
      <c r="N74" s="13"/>
      <c r="O74" s="13"/>
      <c r="P74" s="13"/>
      <c r="Q74" s="7"/>
      <c r="R74" s="2"/>
    </row>
    <row r="75" spans="1:40" ht="12.75" customHeight="1">
      <c r="A75" s="1"/>
      <c r="B75" s="20"/>
      <c r="C75" s="20"/>
      <c r="D75" s="20"/>
      <c r="E75" s="20" t="s">
        <v>109</v>
      </c>
      <c r="F75" s="20"/>
      <c r="H75" s="13"/>
      <c r="I75" s="13"/>
      <c r="J75" s="13"/>
      <c r="K75" s="13"/>
      <c r="L75" s="13"/>
      <c r="M75" s="13"/>
      <c r="N75" s="13"/>
      <c r="O75" s="13"/>
      <c r="P75" s="13"/>
      <c r="Q75" s="7"/>
      <c r="R75" s="2"/>
    </row>
    <row r="76" spans="1:40" ht="12.75" customHeight="1">
      <c r="A76" s="1"/>
      <c r="B76" s="20"/>
      <c r="C76" s="20"/>
      <c r="D76" s="20"/>
      <c r="E76" s="20"/>
      <c r="F76" s="20"/>
      <c r="H76" s="13"/>
      <c r="I76" s="13"/>
      <c r="J76" s="13"/>
      <c r="K76" s="13"/>
      <c r="L76" s="13"/>
      <c r="M76" s="13"/>
      <c r="N76" s="13"/>
      <c r="O76" s="13"/>
      <c r="P76" s="13"/>
      <c r="Q76" s="7"/>
      <c r="R76" s="2"/>
    </row>
    <row r="77" spans="1:40" ht="12.75" customHeight="1">
      <c r="A77" s="1"/>
      <c r="B77" s="20"/>
      <c r="C77" s="20"/>
      <c r="D77" s="20"/>
      <c r="E77" s="20"/>
      <c r="F77" s="20"/>
      <c r="H77" s="13"/>
      <c r="I77" s="13"/>
      <c r="J77" s="13"/>
      <c r="K77" s="13"/>
      <c r="L77" s="13"/>
      <c r="M77" s="13"/>
      <c r="N77" s="13"/>
      <c r="O77" s="13"/>
      <c r="P77" s="13"/>
      <c r="Q77" s="7"/>
      <c r="R77" s="2"/>
    </row>
    <row r="78" spans="1:40" ht="12.75" customHeight="1">
      <c r="A78" s="1"/>
      <c r="B78" s="20"/>
      <c r="C78" s="20"/>
      <c r="D78" s="20"/>
      <c r="E78" s="20"/>
      <c r="F78" s="20"/>
      <c r="H78" s="13"/>
      <c r="I78" s="13"/>
      <c r="J78" s="13"/>
      <c r="K78" s="13"/>
      <c r="L78" s="13"/>
      <c r="M78" s="13"/>
      <c r="N78" s="13"/>
      <c r="O78" s="13"/>
      <c r="P78" s="13"/>
      <c r="Q78" s="7"/>
      <c r="R78" s="2"/>
    </row>
    <row r="79" spans="1:40" s="14" customFormat="1" ht="12.75" customHeight="1">
      <c r="A79" s="1"/>
      <c r="B79" s="20"/>
      <c r="C79" s="20"/>
      <c r="D79" s="20"/>
      <c r="E79" s="20"/>
      <c r="F79" s="20"/>
      <c r="G79" s="163"/>
      <c r="H79" s="13"/>
      <c r="I79" s="13"/>
      <c r="J79" s="13"/>
      <c r="K79" s="13"/>
      <c r="L79" s="13"/>
      <c r="M79" s="13"/>
      <c r="N79" s="13"/>
      <c r="O79" s="13"/>
      <c r="P79" s="13"/>
      <c r="Q79" s="7"/>
      <c r="R79" s="2"/>
      <c r="S79" s="2"/>
      <c r="T79" s="2"/>
      <c r="U79" s="2"/>
      <c r="V79" s="2"/>
      <c r="W79" s="2"/>
      <c r="X79" s="2"/>
      <c r="Y79" s="3"/>
      <c r="Z79" s="3"/>
      <c r="AA79" s="3"/>
      <c r="AB79" s="2"/>
      <c r="AC79" s="2"/>
      <c r="AD79" s="2"/>
      <c r="AE79" s="2"/>
      <c r="AF79" s="2"/>
      <c r="AG79" s="2"/>
      <c r="AH79" s="2"/>
      <c r="AI79" s="2"/>
      <c r="AJ79" s="2"/>
      <c r="AK79" s="2"/>
      <c r="AL79" s="2"/>
      <c r="AM79" s="2"/>
      <c r="AN79" s="2"/>
    </row>
    <row r="80" spans="1:40" s="14" customFormat="1" ht="12.75" customHeight="1">
      <c r="A80" s="1"/>
      <c r="B80" s="20"/>
      <c r="C80" s="20"/>
      <c r="D80" s="20"/>
      <c r="E80" s="20"/>
      <c r="F80" s="20"/>
      <c r="G80" s="163"/>
      <c r="H80" s="13"/>
      <c r="I80" s="13"/>
      <c r="J80" s="13"/>
      <c r="K80" s="13"/>
      <c r="L80" s="13"/>
      <c r="M80" s="13"/>
      <c r="N80" s="13"/>
      <c r="O80" s="13"/>
      <c r="P80" s="13"/>
      <c r="Q80" s="7"/>
      <c r="R80" s="2"/>
      <c r="S80" s="2"/>
      <c r="T80" s="2"/>
      <c r="U80" s="2"/>
      <c r="V80" s="2"/>
      <c r="W80" s="2"/>
      <c r="X80" s="2"/>
      <c r="Y80" s="3"/>
      <c r="Z80" s="3"/>
      <c r="AA80" s="3"/>
      <c r="AB80" s="2"/>
      <c r="AC80" s="2"/>
      <c r="AD80" s="2"/>
      <c r="AE80" s="2"/>
      <c r="AF80" s="2"/>
      <c r="AG80" s="2"/>
      <c r="AH80" s="2"/>
      <c r="AI80" s="2"/>
      <c r="AJ80" s="2"/>
      <c r="AK80" s="2"/>
      <c r="AL80" s="2"/>
      <c r="AM80" s="2"/>
      <c r="AN80" s="2"/>
    </row>
    <row r="81" spans="1:40" s="14" customFormat="1" ht="12.75" customHeight="1">
      <c r="A81" s="1"/>
      <c r="B81" s="20"/>
      <c r="C81" s="20"/>
      <c r="D81" s="20"/>
      <c r="E81" s="20"/>
      <c r="F81" s="20"/>
      <c r="G81" s="163"/>
      <c r="H81" s="13"/>
      <c r="I81" s="13"/>
      <c r="J81" s="13"/>
      <c r="K81" s="13"/>
      <c r="L81" s="13"/>
      <c r="M81" s="13"/>
      <c r="N81" s="13"/>
      <c r="O81" s="13"/>
      <c r="P81" s="13"/>
      <c r="Q81" s="7"/>
      <c r="R81" s="2"/>
      <c r="S81" s="2"/>
      <c r="T81" s="2"/>
      <c r="U81" s="2"/>
      <c r="V81" s="2"/>
      <c r="W81" s="2"/>
      <c r="X81" s="2"/>
      <c r="Y81" s="3"/>
      <c r="Z81" s="3"/>
      <c r="AA81" s="3"/>
      <c r="AB81" s="2"/>
      <c r="AC81" s="2"/>
      <c r="AD81" s="2"/>
      <c r="AE81" s="2"/>
      <c r="AF81" s="2"/>
      <c r="AG81" s="2"/>
      <c r="AH81" s="2"/>
      <c r="AI81" s="2"/>
      <c r="AJ81" s="2"/>
      <c r="AK81" s="2"/>
      <c r="AL81" s="2"/>
      <c r="AM81" s="2"/>
      <c r="AN81" s="2"/>
    </row>
    <row r="82" spans="1:40" s="14" customFormat="1" ht="12.75" customHeight="1">
      <c r="A82" s="1"/>
      <c r="B82" s="20"/>
      <c r="C82" s="20"/>
      <c r="D82" s="20"/>
      <c r="E82" s="20"/>
      <c r="F82" s="20"/>
      <c r="G82" s="163"/>
      <c r="H82" s="13"/>
      <c r="I82" s="13"/>
      <c r="J82" s="13"/>
      <c r="K82" s="13"/>
      <c r="L82" s="13"/>
      <c r="M82" s="13"/>
      <c r="N82" s="13"/>
      <c r="O82" s="13"/>
      <c r="P82" s="13"/>
      <c r="Q82" s="7"/>
      <c r="R82" s="2"/>
      <c r="S82" s="2"/>
      <c r="T82" s="2"/>
      <c r="U82" s="2"/>
      <c r="V82" s="2"/>
      <c r="W82" s="2"/>
      <c r="X82" s="2"/>
      <c r="Y82" s="3"/>
      <c r="Z82" s="3"/>
      <c r="AA82" s="3"/>
      <c r="AB82" s="2"/>
      <c r="AC82" s="2"/>
      <c r="AD82" s="2"/>
      <c r="AE82" s="2"/>
      <c r="AF82" s="2"/>
      <c r="AG82" s="2"/>
      <c r="AH82" s="2"/>
      <c r="AI82" s="2"/>
      <c r="AJ82" s="2"/>
      <c r="AK82" s="2"/>
      <c r="AL82" s="2"/>
      <c r="AM82" s="2"/>
      <c r="AN82" s="2"/>
    </row>
    <row r="83" spans="1:40" s="14" customFormat="1" ht="12.75" customHeight="1">
      <c r="A83" s="1"/>
      <c r="B83" s="20"/>
      <c r="C83" s="20"/>
      <c r="D83" s="20"/>
      <c r="E83" s="20"/>
      <c r="F83" s="20"/>
      <c r="G83" s="163"/>
      <c r="H83" s="13"/>
      <c r="I83" s="13"/>
      <c r="J83" s="13"/>
      <c r="K83" s="13"/>
      <c r="L83" s="13"/>
      <c r="M83" s="13"/>
      <c r="N83" s="13"/>
      <c r="O83" s="13"/>
      <c r="P83" s="13"/>
      <c r="Q83" s="7"/>
      <c r="R83" s="2"/>
      <c r="S83" s="2"/>
      <c r="T83" s="2"/>
      <c r="U83" s="2"/>
      <c r="V83" s="2"/>
      <c r="W83" s="2"/>
      <c r="X83" s="2"/>
      <c r="Y83" s="3"/>
      <c r="Z83" s="3"/>
      <c r="AA83" s="3"/>
      <c r="AB83" s="2"/>
      <c r="AC83" s="2"/>
      <c r="AD83" s="2"/>
      <c r="AE83" s="2"/>
      <c r="AF83" s="2"/>
      <c r="AG83" s="2"/>
      <c r="AH83" s="2"/>
      <c r="AI83" s="2"/>
      <c r="AJ83" s="2"/>
      <c r="AK83" s="2"/>
      <c r="AL83" s="2"/>
      <c r="AM83" s="2"/>
      <c r="AN83" s="2"/>
    </row>
    <row r="84" spans="1:40" s="14" customFormat="1" ht="12.75" customHeight="1">
      <c r="A84" s="1"/>
      <c r="B84" s="20"/>
      <c r="C84" s="20"/>
      <c r="D84" s="20"/>
      <c r="E84" s="20"/>
      <c r="F84" s="20"/>
      <c r="G84" s="163"/>
      <c r="H84" s="13"/>
      <c r="I84" s="13"/>
      <c r="J84" s="13"/>
      <c r="K84" s="13"/>
      <c r="L84" s="13"/>
      <c r="M84" s="13"/>
      <c r="N84" s="13"/>
      <c r="O84" s="13"/>
      <c r="P84" s="13"/>
      <c r="Q84" s="7"/>
      <c r="R84" s="2"/>
      <c r="S84" s="2"/>
      <c r="T84" s="2"/>
      <c r="U84" s="2"/>
      <c r="V84" s="2"/>
      <c r="W84" s="2"/>
      <c r="X84" s="2"/>
      <c r="Y84" s="3"/>
      <c r="Z84" s="3"/>
      <c r="AA84" s="3"/>
      <c r="AB84" s="2"/>
      <c r="AC84" s="2"/>
      <c r="AD84" s="2"/>
      <c r="AE84" s="2"/>
      <c r="AF84" s="2"/>
      <c r="AG84" s="2"/>
      <c r="AH84" s="2"/>
      <c r="AI84" s="2"/>
      <c r="AJ84" s="2"/>
      <c r="AK84" s="2"/>
      <c r="AL84" s="2"/>
      <c r="AM84" s="2"/>
      <c r="AN84" s="2"/>
    </row>
    <row r="85" spans="1:40" s="14" customFormat="1" ht="12.75" customHeight="1">
      <c r="A85" s="1"/>
      <c r="B85" s="20"/>
      <c r="C85" s="20"/>
      <c r="D85" s="20"/>
      <c r="E85" s="20"/>
      <c r="F85" s="20"/>
      <c r="G85" s="163"/>
      <c r="H85" s="13"/>
      <c r="I85" s="13"/>
      <c r="J85" s="13"/>
      <c r="K85" s="13"/>
      <c r="L85" s="13"/>
      <c r="M85" s="13"/>
      <c r="N85" s="13"/>
      <c r="O85" s="13"/>
      <c r="P85" s="13"/>
      <c r="Q85" s="7"/>
      <c r="R85" s="2"/>
      <c r="S85" s="2"/>
      <c r="T85" s="2"/>
      <c r="U85" s="2"/>
      <c r="V85" s="2"/>
      <c r="W85" s="2"/>
      <c r="X85" s="2"/>
      <c r="Y85" s="3"/>
      <c r="Z85" s="3"/>
      <c r="AA85" s="3"/>
      <c r="AB85" s="2"/>
      <c r="AC85" s="2"/>
      <c r="AD85" s="2"/>
      <c r="AE85" s="2"/>
      <c r="AF85" s="2"/>
      <c r="AG85" s="2"/>
      <c r="AH85" s="2"/>
      <c r="AI85" s="2"/>
      <c r="AJ85" s="2"/>
      <c r="AK85" s="2"/>
      <c r="AL85" s="2"/>
      <c r="AM85" s="2"/>
      <c r="AN85" s="2"/>
    </row>
    <row r="86" spans="1:40" s="14" customFormat="1" ht="12.75" customHeight="1">
      <c r="A86" s="1"/>
      <c r="B86" s="20"/>
      <c r="C86" s="20"/>
      <c r="D86" s="20"/>
      <c r="E86" s="20"/>
      <c r="F86" s="20"/>
      <c r="G86" s="163"/>
      <c r="H86" s="13"/>
      <c r="I86" s="13"/>
      <c r="J86" s="13"/>
      <c r="K86" s="13"/>
      <c r="L86" s="13"/>
      <c r="M86" s="13"/>
      <c r="N86" s="13"/>
      <c r="O86" s="13"/>
      <c r="P86" s="13"/>
      <c r="Q86" s="7"/>
      <c r="R86" s="2"/>
      <c r="S86" s="2"/>
      <c r="T86" s="2"/>
      <c r="U86" s="2"/>
      <c r="V86" s="2"/>
      <c r="W86" s="2"/>
      <c r="X86" s="2"/>
      <c r="Y86" s="3"/>
      <c r="Z86" s="3"/>
      <c r="AA86" s="3"/>
      <c r="AB86" s="2"/>
      <c r="AC86" s="2"/>
      <c r="AD86" s="2"/>
      <c r="AE86" s="2"/>
      <c r="AF86" s="2"/>
      <c r="AG86" s="2"/>
      <c r="AH86" s="2"/>
      <c r="AI86" s="2"/>
      <c r="AJ86" s="2"/>
      <c r="AK86" s="2"/>
      <c r="AL86" s="2"/>
      <c r="AM86" s="2"/>
      <c r="AN86" s="2"/>
    </row>
    <row r="87" spans="1:40" s="14" customFormat="1" ht="12.75" customHeight="1">
      <c r="A87" s="1"/>
      <c r="B87" s="20"/>
      <c r="C87" s="20"/>
      <c r="D87" s="20"/>
      <c r="E87" s="20"/>
      <c r="F87" s="20"/>
      <c r="G87" s="163"/>
      <c r="H87" s="13"/>
      <c r="I87" s="13"/>
      <c r="J87" s="13"/>
      <c r="K87" s="13"/>
      <c r="L87" s="13"/>
      <c r="M87" s="13"/>
      <c r="N87" s="13"/>
      <c r="O87" s="13"/>
      <c r="P87" s="13"/>
      <c r="Q87" s="7"/>
      <c r="R87" s="2"/>
      <c r="S87" s="2"/>
      <c r="T87" s="2"/>
      <c r="U87" s="2"/>
      <c r="V87" s="2"/>
      <c r="W87" s="2"/>
      <c r="X87" s="2"/>
      <c r="Y87" s="3"/>
      <c r="Z87" s="3"/>
      <c r="AA87" s="3"/>
      <c r="AB87" s="2"/>
      <c r="AC87" s="2"/>
      <c r="AD87" s="2"/>
      <c r="AE87" s="2"/>
      <c r="AF87" s="2"/>
      <c r="AG87" s="2"/>
      <c r="AH87" s="2"/>
      <c r="AI87" s="2"/>
      <c r="AJ87" s="2"/>
      <c r="AK87" s="2"/>
      <c r="AL87" s="2"/>
      <c r="AM87" s="2"/>
      <c r="AN87" s="2"/>
    </row>
    <row r="88" spans="1:40" s="14" customFormat="1" ht="12.75" customHeight="1">
      <c r="A88" s="1"/>
      <c r="B88" s="20"/>
      <c r="C88" s="20"/>
      <c r="D88" s="20"/>
      <c r="E88" s="20"/>
      <c r="F88" s="20"/>
      <c r="G88" s="163"/>
      <c r="H88" s="13"/>
      <c r="I88" s="13"/>
      <c r="J88" s="13"/>
      <c r="K88" s="13"/>
      <c r="L88" s="13"/>
      <c r="M88" s="13"/>
      <c r="N88" s="13"/>
      <c r="O88" s="13"/>
      <c r="P88" s="13"/>
      <c r="Q88" s="7"/>
      <c r="R88" s="2"/>
      <c r="S88" s="2"/>
      <c r="T88" s="2"/>
      <c r="U88" s="2"/>
      <c r="V88" s="2"/>
      <c r="W88" s="2"/>
      <c r="X88" s="2"/>
      <c r="Y88" s="3"/>
      <c r="Z88" s="3"/>
      <c r="AA88" s="3"/>
      <c r="AB88" s="2"/>
      <c r="AC88" s="2"/>
      <c r="AD88" s="2"/>
      <c r="AE88" s="2"/>
      <c r="AF88" s="2"/>
      <c r="AG88" s="2"/>
      <c r="AH88" s="2"/>
      <c r="AI88" s="2"/>
      <c r="AJ88" s="2"/>
      <c r="AK88" s="2"/>
      <c r="AL88" s="2"/>
      <c r="AM88" s="2"/>
      <c r="AN88" s="2"/>
    </row>
    <row r="89" spans="1:40" s="14" customFormat="1" ht="12.75" customHeight="1">
      <c r="A89" s="1"/>
      <c r="B89" s="20"/>
      <c r="C89" s="20"/>
      <c r="D89" s="20"/>
      <c r="E89" s="20"/>
      <c r="F89" s="20"/>
      <c r="G89" s="163"/>
      <c r="H89" s="13"/>
      <c r="I89" s="13"/>
      <c r="J89" s="13"/>
      <c r="K89" s="13"/>
      <c r="L89" s="13"/>
      <c r="M89" s="13"/>
      <c r="N89" s="13"/>
      <c r="O89" s="13"/>
      <c r="P89" s="13"/>
      <c r="Q89" s="7"/>
      <c r="R89" s="2"/>
      <c r="S89" s="2"/>
      <c r="T89" s="2"/>
      <c r="U89" s="2"/>
      <c r="V89" s="2"/>
      <c r="W89" s="2"/>
      <c r="X89" s="2"/>
      <c r="Y89" s="3"/>
      <c r="Z89" s="3"/>
      <c r="AA89" s="3"/>
      <c r="AB89" s="2"/>
      <c r="AC89" s="2"/>
      <c r="AD89" s="2"/>
      <c r="AE89" s="2"/>
      <c r="AF89" s="2"/>
      <c r="AG89" s="2"/>
      <c r="AH89" s="2"/>
      <c r="AI89" s="2"/>
      <c r="AJ89" s="2"/>
      <c r="AK89" s="2"/>
      <c r="AL89" s="2"/>
      <c r="AM89" s="2"/>
      <c r="AN89" s="2"/>
    </row>
    <row r="90" spans="1:40" s="14" customFormat="1" ht="12.75" customHeight="1">
      <c r="A90" s="1"/>
      <c r="B90" s="20"/>
      <c r="C90" s="20"/>
      <c r="D90" s="20"/>
      <c r="E90" s="20"/>
      <c r="F90" s="20"/>
      <c r="G90" s="163"/>
      <c r="H90" s="13"/>
      <c r="I90" s="13"/>
      <c r="J90" s="13"/>
      <c r="K90" s="13"/>
      <c r="L90" s="13"/>
      <c r="M90" s="13"/>
      <c r="N90" s="13"/>
      <c r="O90" s="13"/>
      <c r="P90" s="13"/>
      <c r="Q90" s="7"/>
      <c r="R90" s="2"/>
      <c r="S90" s="2"/>
      <c r="T90" s="2"/>
      <c r="U90" s="2"/>
      <c r="V90" s="2"/>
      <c r="W90" s="2"/>
      <c r="X90" s="2"/>
      <c r="Y90" s="3"/>
      <c r="Z90" s="3"/>
      <c r="AA90" s="3"/>
      <c r="AB90" s="2"/>
      <c r="AC90" s="2"/>
      <c r="AD90" s="2"/>
      <c r="AE90" s="2"/>
      <c r="AF90" s="2"/>
      <c r="AG90" s="2"/>
      <c r="AH90" s="2"/>
      <c r="AI90" s="2"/>
      <c r="AJ90" s="2"/>
      <c r="AK90" s="2"/>
      <c r="AL90" s="2"/>
      <c r="AM90" s="2"/>
      <c r="AN90" s="2"/>
    </row>
    <row r="91" spans="1:40" s="14" customFormat="1" ht="12.75" customHeight="1">
      <c r="A91" s="1"/>
      <c r="B91" s="20"/>
      <c r="C91" s="20"/>
      <c r="D91" s="20"/>
      <c r="E91" s="20"/>
      <c r="F91" s="20"/>
      <c r="G91" s="163"/>
      <c r="H91" s="13"/>
      <c r="I91" s="13"/>
      <c r="J91" s="13"/>
      <c r="K91" s="13"/>
      <c r="L91" s="13"/>
      <c r="M91" s="13"/>
      <c r="N91" s="13"/>
      <c r="O91" s="13"/>
      <c r="P91" s="13"/>
      <c r="Q91" s="7"/>
      <c r="R91" s="2"/>
      <c r="S91" s="2"/>
      <c r="T91" s="2"/>
      <c r="U91" s="2"/>
      <c r="V91" s="2"/>
      <c r="W91" s="2"/>
      <c r="X91" s="2"/>
      <c r="Y91" s="3"/>
      <c r="Z91" s="3"/>
      <c r="AA91" s="3"/>
      <c r="AB91" s="2"/>
      <c r="AC91" s="2"/>
      <c r="AD91" s="2"/>
      <c r="AE91" s="2"/>
      <c r="AF91" s="2"/>
      <c r="AG91" s="2"/>
      <c r="AH91" s="2"/>
      <c r="AI91" s="2"/>
      <c r="AJ91" s="2"/>
      <c r="AK91" s="2"/>
      <c r="AL91" s="2"/>
      <c r="AM91" s="2"/>
      <c r="AN91" s="2"/>
    </row>
    <row r="92" spans="1:40" s="14" customFormat="1" ht="12.75" customHeight="1">
      <c r="A92" s="1"/>
      <c r="B92" s="20"/>
      <c r="C92" s="20"/>
      <c r="D92" s="20"/>
      <c r="E92" s="20"/>
      <c r="F92" s="20"/>
      <c r="G92" s="163"/>
      <c r="H92" s="13"/>
      <c r="I92" s="13"/>
      <c r="J92" s="13"/>
      <c r="K92" s="13"/>
      <c r="L92" s="13"/>
      <c r="M92" s="13"/>
      <c r="N92" s="13"/>
      <c r="O92" s="13"/>
      <c r="P92" s="13"/>
      <c r="Q92" s="7"/>
      <c r="R92" s="2"/>
      <c r="S92" s="2"/>
      <c r="T92" s="2"/>
      <c r="U92" s="2"/>
      <c r="V92" s="2"/>
      <c r="W92" s="2"/>
      <c r="X92" s="2"/>
      <c r="Y92" s="3"/>
      <c r="Z92" s="3"/>
      <c r="AA92" s="3"/>
      <c r="AB92" s="2"/>
      <c r="AC92" s="2"/>
      <c r="AD92" s="2"/>
      <c r="AE92" s="2"/>
      <c r="AF92" s="2"/>
      <c r="AG92" s="2"/>
      <c r="AH92" s="2"/>
      <c r="AI92" s="2"/>
      <c r="AJ92" s="2"/>
      <c r="AK92" s="2"/>
      <c r="AL92" s="2"/>
      <c r="AM92" s="2"/>
      <c r="AN92" s="2"/>
    </row>
    <row r="93" spans="1:40" s="14" customFormat="1" ht="12.75" customHeight="1">
      <c r="A93" s="1"/>
      <c r="B93" s="20"/>
      <c r="C93" s="20"/>
      <c r="D93" s="20"/>
      <c r="E93" s="20"/>
      <c r="F93" s="20"/>
      <c r="G93" s="163"/>
      <c r="H93" s="13"/>
      <c r="I93" s="13"/>
      <c r="J93" s="13"/>
      <c r="K93" s="13"/>
      <c r="L93" s="13"/>
      <c r="M93" s="13"/>
      <c r="N93" s="13"/>
      <c r="O93" s="13"/>
      <c r="P93" s="13"/>
      <c r="Q93" s="7"/>
      <c r="R93" s="2"/>
      <c r="S93" s="2"/>
      <c r="T93" s="2"/>
      <c r="U93" s="2"/>
      <c r="V93" s="2"/>
      <c r="W93" s="2"/>
      <c r="X93" s="2"/>
      <c r="Y93" s="3"/>
      <c r="Z93" s="3"/>
      <c r="AA93" s="3"/>
      <c r="AB93" s="2"/>
      <c r="AC93" s="2"/>
      <c r="AD93" s="2"/>
      <c r="AE93" s="2"/>
      <c r="AF93" s="2"/>
      <c r="AG93" s="2"/>
      <c r="AH93" s="2"/>
      <c r="AI93" s="2"/>
      <c r="AJ93" s="2"/>
      <c r="AK93" s="2"/>
      <c r="AL93" s="2"/>
      <c r="AM93" s="2"/>
      <c r="AN93" s="2"/>
    </row>
    <row r="94" spans="1:40" s="14" customFormat="1" ht="12.75" customHeight="1">
      <c r="A94" s="1"/>
      <c r="B94" s="20"/>
      <c r="C94" s="20"/>
      <c r="D94" s="20"/>
      <c r="E94" s="20"/>
      <c r="F94" s="20"/>
      <c r="G94" s="163"/>
      <c r="H94" s="13"/>
      <c r="I94" s="13"/>
      <c r="J94" s="13"/>
      <c r="K94" s="13"/>
      <c r="L94" s="13"/>
      <c r="M94" s="13"/>
      <c r="N94" s="13"/>
      <c r="O94" s="13"/>
      <c r="P94" s="13"/>
      <c r="Q94" s="7"/>
      <c r="R94" s="2"/>
      <c r="S94" s="2"/>
      <c r="T94" s="2"/>
      <c r="U94" s="2"/>
      <c r="V94" s="2"/>
      <c r="W94" s="2"/>
      <c r="X94" s="2"/>
      <c r="Y94" s="3"/>
      <c r="Z94" s="3"/>
      <c r="AA94" s="3"/>
      <c r="AB94" s="2"/>
      <c r="AC94" s="2"/>
      <c r="AD94" s="2"/>
      <c r="AE94" s="2"/>
      <c r="AF94" s="2"/>
      <c r="AG94" s="2"/>
      <c r="AH94" s="2"/>
      <c r="AI94" s="2"/>
      <c r="AJ94" s="2"/>
      <c r="AK94" s="2"/>
      <c r="AL94" s="2"/>
      <c r="AM94" s="2"/>
      <c r="AN94" s="2"/>
    </row>
    <row r="95" spans="1:40" s="14" customFormat="1" ht="12.75" customHeight="1">
      <c r="A95" s="1"/>
      <c r="B95" s="20"/>
      <c r="C95" s="20"/>
      <c r="D95" s="20"/>
      <c r="E95" s="20"/>
      <c r="F95" s="20"/>
      <c r="G95" s="163"/>
      <c r="H95" s="13"/>
      <c r="I95" s="13"/>
      <c r="J95" s="13"/>
      <c r="K95" s="13"/>
      <c r="L95" s="13"/>
      <c r="M95" s="13"/>
      <c r="N95" s="13"/>
      <c r="O95" s="13"/>
      <c r="P95" s="13"/>
      <c r="Q95" s="7"/>
      <c r="R95" s="2"/>
      <c r="S95" s="2"/>
      <c r="T95" s="2"/>
      <c r="U95" s="2"/>
      <c r="V95" s="2"/>
      <c r="W95" s="2"/>
      <c r="X95" s="2"/>
      <c r="Y95" s="3"/>
      <c r="Z95" s="3"/>
      <c r="AA95" s="3"/>
      <c r="AB95" s="2"/>
      <c r="AC95" s="2"/>
      <c r="AD95" s="2"/>
      <c r="AE95" s="2"/>
      <c r="AF95" s="2"/>
      <c r="AG95" s="2"/>
      <c r="AH95" s="2"/>
      <c r="AI95" s="2"/>
      <c r="AJ95" s="2"/>
      <c r="AK95" s="2"/>
      <c r="AL95" s="2"/>
      <c r="AM95" s="2"/>
      <c r="AN95" s="2"/>
    </row>
    <row r="96" spans="1:40" s="14" customFormat="1" ht="12.75" customHeight="1">
      <c r="A96" s="1"/>
      <c r="B96" s="20"/>
      <c r="C96" s="20"/>
      <c r="D96" s="20"/>
      <c r="E96" s="20"/>
      <c r="F96" s="20"/>
      <c r="G96" s="163"/>
      <c r="H96" s="13"/>
      <c r="I96" s="13"/>
      <c r="J96" s="13"/>
      <c r="K96" s="13"/>
      <c r="L96" s="13"/>
      <c r="M96" s="13"/>
      <c r="N96" s="13"/>
      <c r="O96" s="13"/>
      <c r="P96" s="13"/>
      <c r="Q96" s="7"/>
      <c r="R96" s="2"/>
      <c r="S96" s="2"/>
      <c r="T96" s="2"/>
      <c r="U96" s="2"/>
      <c r="V96" s="2"/>
      <c r="W96" s="2"/>
      <c r="X96" s="2"/>
      <c r="Y96" s="3"/>
      <c r="Z96" s="3"/>
      <c r="AA96" s="3"/>
      <c r="AB96" s="2"/>
      <c r="AC96" s="2"/>
      <c r="AD96" s="2"/>
      <c r="AE96" s="2"/>
      <c r="AF96" s="2"/>
      <c r="AG96" s="2"/>
      <c r="AH96" s="2"/>
      <c r="AI96" s="2"/>
      <c r="AJ96" s="2"/>
      <c r="AK96" s="2"/>
      <c r="AL96" s="2"/>
      <c r="AM96" s="2"/>
      <c r="AN96" s="2"/>
    </row>
    <row r="97" spans="1:40" s="14" customFormat="1" ht="12.75" customHeight="1">
      <c r="A97" s="1"/>
      <c r="B97" s="20"/>
      <c r="C97" s="20"/>
      <c r="D97" s="20"/>
      <c r="E97" s="20"/>
      <c r="F97" s="20"/>
      <c r="G97" s="163"/>
      <c r="H97" s="13"/>
      <c r="I97" s="13"/>
      <c r="J97" s="13"/>
      <c r="K97" s="13"/>
      <c r="L97" s="13"/>
      <c r="M97" s="13"/>
      <c r="N97" s="13"/>
      <c r="O97" s="13"/>
      <c r="P97" s="13"/>
      <c r="Q97" s="7"/>
      <c r="R97" s="2"/>
      <c r="S97" s="2"/>
      <c r="T97" s="2"/>
      <c r="U97" s="2"/>
      <c r="V97" s="2"/>
      <c r="W97" s="2"/>
      <c r="X97" s="2"/>
      <c r="Y97" s="3"/>
      <c r="Z97" s="3"/>
      <c r="AA97" s="3"/>
      <c r="AB97" s="2"/>
      <c r="AC97" s="2"/>
      <c r="AD97" s="2"/>
      <c r="AE97" s="2"/>
      <c r="AF97" s="2"/>
      <c r="AG97" s="2"/>
      <c r="AH97" s="2"/>
      <c r="AI97" s="2"/>
      <c r="AJ97" s="2"/>
      <c r="AK97" s="2"/>
      <c r="AL97" s="2"/>
      <c r="AM97" s="2"/>
      <c r="AN97" s="2"/>
    </row>
    <row r="98" spans="1:40" s="14" customFormat="1" ht="12.75" customHeight="1">
      <c r="A98" s="1"/>
      <c r="B98" s="20"/>
      <c r="C98" s="20"/>
      <c r="D98" s="20"/>
      <c r="E98" s="20"/>
      <c r="F98" s="20"/>
      <c r="G98" s="163"/>
      <c r="H98" s="13"/>
      <c r="I98" s="13"/>
      <c r="J98" s="13"/>
      <c r="K98" s="13"/>
      <c r="L98" s="13"/>
      <c r="M98" s="13"/>
      <c r="N98" s="13"/>
      <c r="O98" s="13"/>
      <c r="P98" s="13"/>
      <c r="Q98" s="7"/>
      <c r="R98" s="2"/>
      <c r="S98" s="2"/>
      <c r="T98" s="2"/>
      <c r="U98" s="2"/>
      <c r="V98" s="2"/>
      <c r="W98" s="2"/>
      <c r="X98" s="2"/>
      <c r="Y98" s="3"/>
      <c r="Z98" s="3"/>
      <c r="AA98" s="3"/>
      <c r="AB98" s="2"/>
      <c r="AC98" s="2"/>
      <c r="AD98" s="2"/>
      <c r="AE98" s="2"/>
      <c r="AF98" s="2"/>
      <c r="AG98" s="2"/>
      <c r="AH98" s="2"/>
      <c r="AI98" s="2"/>
      <c r="AJ98" s="2"/>
      <c r="AK98" s="2"/>
      <c r="AL98" s="2"/>
      <c r="AM98" s="2"/>
      <c r="AN98" s="2"/>
    </row>
    <row r="99" spans="1:40" s="14" customFormat="1" ht="12.75" customHeight="1">
      <c r="A99" s="1"/>
      <c r="B99" s="20"/>
      <c r="C99" s="20"/>
      <c r="D99" s="20"/>
      <c r="E99" s="20"/>
      <c r="F99" s="20"/>
      <c r="G99" s="163"/>
      <c r="H99" s="13"/>
      <c r="I99" s="13"/>
      <c r="J99" s="13"/>
      <c r="K99" s="13"/>
      <c r="L99" s="13"/>
      <c r="M99" s="13"/>
      <c r="N99" s="13"/>
      <c r="O99" s="13"/>
      <c r="P99" s="13"/>
      <c r="Q99" s="7"/>
      <c r="R99" s="2"/>
      <c r="S99" s="2"/>
      <c r="T99" s="2"/>
      <c r="U99" s="2"/>
      <c r="V99" s="2"/>
      <c r="W99" s="2"/>
      <c r="X99" s="2"/>
      <c r="Y99" s="3"/>
      <c r="Z99" s="3"/>
      <c r="AA99" s="3"/>
      <c r="AB99" s="2"/>
      <c r="AC99" s="2"/>
      <c r="AD99" s="2"/>
      <c r="AE99" s="2"/>
      <c r="AF99" s="2"/>
      <c r="AG99" s="2"/>
      <c r="AH99" s="2"/>
      <c r="AI99" s="2"/>
      <c r="AJ99" s="2"/>
      <c r="AK99" s="2"/>
      <c r="AL99" s="2"/>
      <c r="AM99" s="2"/>
      <c r="AN99" s="2"/>
    </row>
    <row r="100" spans="1:40" s="14" customFormat="1" ht="12.75" customHeight="1">
      <c r="A100" s="1"/>
      <c r="B100" s="20"/>
      <c r="C100" s="20"/>
      <c r="D100" s="20"/>
      <c r="E100" s="20"/>
      <c r="F100" s="20"/>
      <c r="G100" s="163"/>
      <c r="H100" s="13"/>
      <c r="I100" s="13"/>
      <c r="J100" s="13"/>
      <c r="K100" s="13"/>
      <c r="L100" s="13"/>
      <c r="M100" s="13"/>
      <c r="N100" s="13"/>
      <c r="O100" s="13"/>
      <c r="P100" s="13"/>
      <c r="Q100" s="7"/>
      <c r="R100" s="2"/>
      <c r="S100" s="2"/>
      <c r="T100" s="2"/>
      <c r="U100" s="2"/>
      <c r="V100" s="2"/>
      <c r="W100" s="2"/>
      <c r="X100" s="2"/>
      <c r="Y100" s="3"/>
      <c r="Z100" s="3"/>
      <c r="AA100" s="3"/>
      <c r="AB100" s="2"/>
      <c r="AC100" s="2"/>
      <c r="AD100" s="2"/>
      <c r="AE100" s="2"/>
      <c r="AF100" s="2"/>
      <c r="AG100" s="2"/>
      <c r="AH100" s="2"/>
      <c r="AI100" s="2"/>
      <c r="AJ100" s="2"/>
      <c r="AK100" s="2"/>
      <c r="AL100" s="2"/>
      <c r="AM100" s="2"/>
      <c r="AN100" s="2"/>
    </row>
    <row r="101" spans="1:40" s="14" customFormat="1" ht="12.75" customHeight="1">
      <c r="A101" s="1"/>
      <c r="B101" s="20"/>
      <c r="C101" s="20"/>
      <c r="D101" s="20"/>
      <c r="E101" s="20"/>
      <c r="F101" s="20"/>
      <c r="G101" s="163"/>
      <c r="H101" s="13"/>
      <c r="I101" s="13"/>
      <c r="J101" s="13"/>
      <c r="K101" s="13"/>
      <c r="L101" s="13"/>
      <c r="M101" s="13"/>
      <c r="N101" s="13"/>
      <c r="O101" s="13"/>
      <c r="P101" s="13"/>
      <c r="Q101" s="7"/>
      <c r="R101" s="2"/>
      <c r="S101" s="2"/>
      <c r="T101" s="2"/>
      <c r="U101" s="2"/>
      <c r="V101" s="2"/>
      <c r="W101" s="2"/>
      <c r="X101" s="2"/>
      <c r="Y101" s="3"/>
      <c r="Z101" s="3"/>
      <c r="AA101" s="3"/>
      <c r="AB101" s="2"/>
      <c r="AC101" s="2"/>
      <c r="AD101" s="2"/>
      <c r="AE101" s="2"/>
      <c r="AF101" s="2"/>
      <c r="AG101" s="2"/>
      <c r="AH101" s="2"/>
      <c r="AI101" s="2"/>
      <c r="AJ101" s="2"/>
      <c r="AK101" s="2"/>
      <c r="AL101" s="2"/>
      <c r="AM101" s="2"/>
      <c r="AN101" s="2"/>
    </row>
    <row r="102" spans="1:40" s="14" customFormat="1" ht="12.75" customHeight="1">
      <c r="A102" s="1"/>
      <c r="B102" s="20"/>
      <c r="C102" s="20"/>
      <c r="D102" s="20"/>
      <c r="E102" s="20"/>
      <c r="F102" s="20"/>
      <c r="G102" s="163"/>
      <c r="H102" s="13"/>
      <c r="I102" s="13"/>
      <c r="J102" s="13"/>
      <c r="K102" s="13"/>
      <c r="L102" s="13"/>
      <c r="M102" s="13"/>
      <c r="N102" s="13"/>
      <c r="O102" s="13"/>
      <c r="P102" s="13"/>
      <c r="Q102" s="7"/>
      <c r="R102" s="2"/>
      <c r="S102" s="2"/>
      <c r="T102" s="2"/>
      <c r="U102" s="2"/>
      <c r="V102" s="2"/>
      <c r="W102" s="2"/>
      <c r="X102" s="2"/>
      <c r="Y102" s="3"/>
      <c r="Z102" s="3"/>
      <c r="AA102" s="3"/>
      <c r="AB102" s="2"/>
      <c r="AC102" s="2"/>
      <c r="AD102" s="2"/>
      <c r="AE102" s="2"/>
      <c r="AF102" s="2"/>
      <c r="AG102" s="2"/>
      <c r="AH102" s="2"/>
      <c r="AI102" s="2"/>
      <c r="AJ102" s="2"/>
      <c r="AK102" s="2"/>
      <c r="AL102" s="2"/>
      <c r="AM102" s="2"/>
      <c r="AN102" s="2"/>
    </row>
    <row r="103" spans="1:40" s="14" customFormat="1" ht="12.75" customHeight="1">
      <c r="A103" s="1"/>
      <c r="B103" s="20"/>
      <c r="C103" s="20"/>
      <c r="D103" s="20"/>
      <c r="E103" s="20"/>
      <c r="F103" s="20"/>
      <c r="G103" s="163"/>
      <c r="H103" s="13"/>
      <c r="I103" s="13"/>
      <c r="J103" s="13"/>
      <c r="K103" s="13"/>
      <c r="L103" s="13"/>
      <c r="M103" s="13"/>
      <c r="N103" s="13"/>
      <c r="O103" s="13"/>
      <c r="P103" s="13"/>
      <c r="Q103" s="7"/>
      <c r="R103" s="2"/>
      <c r="S103" s="2"/>
      <c r="T103" s="2"/>
      <c r="U103" s="2"/>
      <c r="V103" s="2"/>
      <c r="W103" s="2"/>
      <c r="X103" s="2"/>
      <c r="Y103" s="3"/>
      <c r="Z103" s="3"/>
      <c r="AA103" s="3"/>
      <c r="AB103" s="2"/>
      <c r="AC103" s="2"/>
      <c r="AD103" s="2"/>
      <c r="AE103" s="2"/>
      <c r="AF103" s="2"/>
      <c r="AG103" s="2"/>
      <c r="AH103" s="2"/>
      <c r="AI103" s="2"/>
      <c r="AJ103" s="2"/>
      <c r="AK103" s="2"/>
      <c r="AL103" s="2"/>
      <c r="AM103" s="2"/>
      <c r="AN103" s="2"/>
    </row>
    <row r="104" spans="1:40" s="14" customFormat="1" ht="12.75" customHeight="1">
      <c r="A104" s="1"/>
      <c r="B104" s="20"/>
      <c r="C104" s="20"/>
      <c r="D104" s="20"/>
      <c r="E104" s="20"/>
      <c r="F104" s="20"/>
      <c r="G104" s="163"/>
      <c r="H104" s="13"/>
      <c r="I104" s="13"/>
      <c r="J104" s="13"/>
      <c r="K104" s="13"/>
      <c r="L104" s="13"/>
      <c r="M104" s="13"/>
      <c r="N104" s="13"/>
      <c r="O104" s="13"/>
      <c r="P104" s="13"/>
      <c r="Q104" s="7"/>
      <c r="R104" s="2"/>
      <c r="S104" s="2"/>
      <c r="T104" s="2"/>
      <c r="U104" s="2"/>
      <c r="V104" s="2"/>
      <c r="W104" s="2"/>
      <c r="X104" s="2"/>
      <c r="Y104" s="3"/>
      <c r="Z104" s="3"/>
      <c r="AA104" s="3"/>
      <c r="AB104" s="2"/>
      <c r="AC104" s="2"/>
      <c r="AD104" s="2"/>
      <c r="AE104" s="2"/>
      <c r="AF104" s="2"/>
      <c r="AG104" s="2"/>
      <c r="AH104" s="2"/>
      <c r="AI104" s="2"/>
      <c r="AJ104" s="2"/>
      <c r="AK104" s="2"/>
      <c r="AL104" s="2"/>
      <c r="AM104" s="2"/>
      <c r="AN104" s="2"/>
    </row>
    <row r="105" spans="1:40" s="14" customFormat="1" ht="12.75" customHeight="1">
      <c r="A105" s="1"/>
      <c r="B105" s="20"/>
      <c r="C105" s="20"/>
      <c r="D105" s="20"/>
      <c r="E105" s="20"/>
      <c r="F105" s="20"/>
      <c r="G105" s="163"/>
      <c r="H105" s="13"/>
      <c r="I105" s="13"/>
      <c r="J105" s="13"/>
      <c r="K105" s="13"/>
      <c r="L105" s="13"/>
      <c r="M105" s="13"/>
      <c r="N105" s="13"/>
      <c r="O105" s="13"/>
      <c r="P105" s="13"/>
      <c r="Q105" s="7"/>
      <c r="R105" s="2"/>
      <c r="S105" s="2"/>
      <c r="T105" s="2"/>
      <c r="U105" s="2"/>
      <c r="V105" s="2"/>
      <c r="W105" s="2"/>
      <c r="X105" s="2"/>
      <c r="Y105" s="3"/>
      <c r="Z105" s="3"/>
      <c r="AA105" s="3"/>
      <c r="AB105" s="2"/>
      <c r="AC105" s="2"/>
      <c r="AD105" s="2"/>
      <c r="AE105" s="2"/>
      <c r="AF105" s="2"/>
      <c r="AG105" s="2"/>
      <c r="AH105" s="2"/>
      <c r="AI105" s="2"/>
      <c r="AJ105" s="2"/>
      <c r="AK105" s="2"/>
      <c r="AL105" s="2"/>
      <c r="AM105" s="2"/>
      <c r="AN105" s="2"/>
    </row>
    <row r="106" spans="1:40" s="14" customFormat="1" ht="12.75" customHeight="1">
      <c r="A106" s="1"/>
      <c r="B106" s="23"/>
      <c r="C106" s="23"/>
      <c r="D106" s="23"/>
      <c r="E106" s="23"/>
      <c r="F106" s="23"/>
      <c r="G106" s="163"/>
      <c r="H106" s="1"/>
      <c r="I106" s="1"/>
      <c r="J106" s="1"/>
      <c r="K106" s="1"/>
      <c r="L106" s="1"/>
      <c r="M106" s="1"/>
      <c r="N106" s="1"/>
      <c r="O106" s="1"/>
      <c r="P106" s="1"/>
      <c r="Q106" s="7"/>
      <c r="R106" s="2"/>
      <c r="S106" s="2"/>
      <c r="T106" s="2"/>
      <c r="U106" s="2"/>
      <c r="V106" s="2"/>
      <c r="W106" s="2"/>
      <c r="X106" s="2"/>
      <c r="Y106" s="3"/>
      <c r="Z106" s="3"/>
      <c r="AA106" s="3"/>
      <c r="AB106" s="2"/>
      <c r="AC106" s="2"/>
      <c r="AD106" s="2"/>
      <c r="AE106" s="2"/>
      <c r="AF106" s="2"/>
      <c r="AG106" s="2"/>
      <c r="AH106" s="2"/>
      <c r="AI106" s="2"/>
      <c r="AJ106" s="2"/>
      <c r="AK106" s="2"/>
      <c r="AL106" s="2"/>
      <c r="AM106" s="2"/>
      <c r="AN106" s="2"/>
    </row>
  </sheetData>
  <mergeCells count="2">
    <mergeCell ref="A1:F1"/>
    <mergeCell ref="B48:F48"/>
  </mergeCells>
  <pageMargins left="1" right="1" top="1" bottom="1" header="0.5" footer="0.5"/>
  <pageSetup paperSize="3" scale="21" firstPageNumber="0" fitToWidth="0" fitToHeight="0" orientation="portrait" horizontalDpi="300" verticalDpi="300"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5C6FF2-12E0-DF49-9C3B-186F5D1D3884}">
  <sheetPr>
    <tabColor rgb="FFFF0000"/>
  </sheetPr>
  <dimension ref="A1:AK106"/>
  <sheetViews>
    <sheetView tabSelected="1" view="pageBreakPreview" zoomScale="91" zoomScaleNormal="75" zoomScaleSheetLayoutView="30" zoomScalePageLayoutView="120" workbookViewId="0">
      <pane xSplit="1" topLeftCell="B1" activePane="topRight" state="frozen"/>
      <selection pane="topRight" activeCell="A13" sqref="A13"/>
    </sheetView>
  </sheetViews>
  <sheetFormatPr defaultColWidth="8.85546875" defaultRowHeight="15"/>
  <cols>
    <col min="1" max="1" width="66" style="2" customWidth="1"/>
    <col min="2" max="2" width="25.28515625" style="24" customWidth="1"/>
    <col min="3" max="6" width="23.85546875" style="24" customWidth="1"/>
    <col min="7" max="7" width="3.85546875" style="163" customWidth="1"/>
    <col min="8" max="9" width="32.42578125" style="2" hidden="1" customWidth="1"/>
    <col min="10" max="10" width="32.42578125" style="2" customWidth="1"/>
    <col min="11" max="12" width="32.42578125" style="2" hidden="1" customWidth="1"/>
    <col min="13" max="13" width="1.42578125" style="2" customWidth="1"/>
    <col min="14" max="14" width="57" style="2" customWidth="1"/>
    <col min="15" max="15" width="209" style="2" customWidth="1"/>
    <col min="16" max="16" width="2.28515625" style="2" customWidth="1"/>
    <col min="17" max="17" width="77.7109375" style="2" customWidth="1"/>
    <col min="18" max="21" width="8.85546875" style="2"/>
    <col min="22" max="22" width="15.85546875" style="3" customWidth="1"/>
    <col min="23" max="23" width="1.28515625" style="3" customWidth="1"/>
    <col min="24" max="24" width="12" style="3" customWidth="1"/>
    <col min="25" max="25" width="11.42578125" style="2" bestFit="1" customWidth="1"/>
    <col min="26" max="16384" width="8.85546875" style="2"/>
  </cols>
  <sheetData>
    <row r="1" spans="1:24" ht="39.950000000000003" customHeight="1">
      <c r="A1" s="308" t="s">
        <v>0</v>
      </c>
      <c r="B1" s="308"/>
      <c r="C1" s="308"/>
      <c r="D1" s="308"/>
      <c r="E1" s="308"/>
      <c r="F1" s="308"/>
      <c r="H1" s="1"/>
      <c r="I1" s="1"/>
      <c r="J1" s="1"/>
      <c r="K1" s="1"/>
      <c r="L1" s="1"/>
      <c r="M1" s="1"/>
      <c r="N1" s="268"/>
      <c r="O1" s="1"/>
    </row>
    <row r="2" spans="1:24" s="66" customFormat="1" ht="9" customHeight="1">
      <c r="A2" s="63"/>
      <c r="B2" s="64"/>
      <c r="C2" s="64"/>
      <c r="D2" s="64"/>
      <c r="E2" s="64"/>
      <c r="F2" s="64"/>
      <c r="G2" s="164"/>
      <c r="H2" s="65"/>
      <c r="I2" s="65"/>
      <c r="J2" s="65"/>
      <c r="K2" s="65"/>
      <c r="L2" s="65"/>
      <c r="M2" s="65"/>
      <c r="N2" s="65"/>
      <c r="O2" s="65"/>
      <c r="V2" s="67"/>
      <c r="W2" s="67"/>
      <c r="X2" s="67"/>
    </row>
    <row r="3" spans="1:24" s="70" customFormat="1" ht="15" customHeight="1">
      <c r="A3" s="159" t="s">
        <v>1</v>
      </c>
      <c r="B3" s="68"/>
      <c r="C3" s="68"/>
      <c r="D3" s="68"/>
      <c r="E3" s="68"/>
      <c r="F3" s="68"/>
      <c r="G3" s="165"/>
      <c r="H3" s="69"/>
      <c r="I3" s="69"/>
      <c r="J3" s="69"/>
      <c r="K3" s="69"/>
      <c r="L3" s="69"/>
      <c r="M3" s="69"/>
      <c r="N3" s="69"/>
      <c r="O3" s="69"/>
      <c r="V3" s="42"/>
      <c r="W3" s="42"/>
      <c r="X3" s="42"/>
    </row>
    <row r="4" spans="1:24" ht="27" customHeight="1" thickBot="1">
      <c r="A4" s="6"/>
      <c r="B4" s="21"/>
      <c r="C4" s="21"/>
      <c r="D4" s="21"/>
      <c r="E4" s="21"/>
      <c r="F4" s="21"/>
      <c r="H4" s="6"/>
      <c r="I4" s="6"/>
      <c r="J4" s="6"/>
      <c r="K4" s="6"/>
      <c r="L4" s="6"/>
      <c r="M4" s="6"/>
      <c r="N4" s="6"/>
      <c r="O4" s="6"/>
      <c r="P4" s="6"/>
      <c r="Q4" s="6"/>
      <c r="R4" s="6"/>
      <c r="S4" s="6"/>
      <c r="T4" s="6"/>
    </row>
    <row r="5" spans="1:24" s="52" customFormat="1" ht="66" customHeight="1" thickBot="1">
      <c r="A5" s="161" t="s">
        <v>2</v>
      </c>
      <c r="B5" s="132" t="s">
        <v>3</v>
      </c>
      <c r="C5" s="133" t="s">
        <v>4</v>
      </c>
      <c r="D5" s="133" t="s">
        <v>5</v>
      </c>
      <c r="E5" s="133" t="s">
        <v>6</v>
      </c>
      <c r="F5" s="134" t="s">
        <v>7</v>
      </c>
      <c r="G5" s="166"/>
      <c r="H5" s="136" t="s">
        <v>8</v>
      </c>
      <c r="I5" s="136" t="s">
        <v>8</v>
      </c>
      <c r="J5" s="136" t="s">
        <v>8</v>
      </c>
      <c r="K5" s="136" t="s">
        <v>8</v>
      </c>
      <c r="L5" s="136" t="s">
        <v>8</v>
      </c>
      <c r="M5" s="50"/>
      <c r="N5" s="136" t="s">
        <v>9</v>
      </c>
      <c r="O5" s="136" t="s">
        <v>10</v>
      </c>
      <c r="P5" s="51"/>
      <c r="Q5" s="273"/>
      <c r="R5" s="51"/>
      <c r="S5" s="51"/>
      <c r="T5" s="51"/>
      <c r="V5" s="53"/>
      <c r="W5" s="53"/>
      <c r="X5" s="53"/>
    </row>
    <row r="6" spans="1:24" s="145" customFormat="1" ht="27.95" customHeight="1" thickBot="1">
      <c r="A6" s="137" t="s">
        <v>11</v>
      </c>
      <c r="B6" s="138"/>
      <c r="C6" s="139"/>
      <c r="D6" s="139"/>
      <c r="E6" s="139"/>
      <c r="F6" s="140"/>
      <c r="G6" s="167"/>
      <c r="H6" s="142"/>
      <c r="I6" s="142"/>
      <c r="J6" s="307"/>
      <c r="K6" s="142"/>
      <c r="L6" s="142"/>
      <c r="M6" s="141"/>
      <c r="N6" s="278"/>
      <c r="O6" s="278"/>
      <c r="P6" s="141"/>
      <c r="Q6" s="141"/>
      <c r="R6" s="141"/>
      <c r="S6" s="141"/>
      <c r="T6" s="141"/>
      <c r="V6" s="146"/>
      <c r="W6" s="146"/>
      <c r="X6" s="146"/>
    </row>
    <row r="7" spans="1:24" ht="29.1" customHeight="1">
      <c r="A7" s="216" t="s">
        <v>12</v>
      </c>
      <c r="B7" s="182"/>
      <c r="C7" s="182">
        <v>6000000</v>
      </c>
      <c r="D7" s="182"/>
      <c r="E7" s="182"/>
      <c r="F7" s="183"/>
      <c r="G7" s="168"/>
      <c r="H7" s="184"/>
      <c r="I7" s="184"/>
      <c r="J7" s="306"/>
      <c r="K7" s="184"/>
      <c r="L7" s="184"/>
      <c r="M7" s="11"/>
      <c r="N7" s="303" t="s">
        <v>13</v>
      </c>
      <c r="O7" s="208" t="s">
        <v>14</v>
      </c>
      <c r="P7" s="11"/>
      <c r="Q7" s="11"/>
      <c r="R7" s="11"/>
      <c r="S7" s="11"/>
      <c r="T7" s="11"/>
    </row>
    <row r="8" spans="1:24" ht="29.1" customHeight="1">
      <c r="A8" s="217" t="s">
        <v>15</v>
      </c>
      <c r="B8" s="185">
        <v>2000000</v>
      </c>
      <c r="C8" s="186"/>
      <c r="D8" s="186"/>
      <c r="E8" s="186"/>
      <c r="F8" s="187"/>
      <c r="G8" s="168"/>
      <c r="H8" s="188"/>
      <c r="I8" s="188"/>
      <c r="J8" s="188"/>
      <c r="K8" s="188"/>
      <c r="L8" s="188"/>
      <c r="M8" s="11"/>
      <c r="N8" s="303" t="s">
        <v>13</v>
      </c>
      <c r="O8" s="208" t="s">
        <v>14</v>
      </c>
      <c r="P8" s="11"/>
      <c r="Q8" s="11"/>
      <c r="R8" s="11"/>
      <c r="S8" s="11"/>
      <c r="T8" s="11"/>
    </row>
    <row r="9" spans="1:24" ht="29.1" customHeight="1">
      <c r="A9" s="217" t="s">
        <v>16</v>
      </c>
      <c r="B9" s="185">
        <v>22000000</v>
      </c>
      <c r="C9" s="185"/>
      <c r="D9" s="185"/>
      <c r="E9" s="185"/>
      <c r="F9" s="189"/>
      <c r="G9" s="168"/>
      <c r="H9" s="190"/>
      <c r="I9" s="190"/>
      <c r="J9" s="190"/>
      <c r="K9" s="190"/>
      <c r="L9" s="190"/>
      <c r="M9" s="11"/>
      <c r="N9" s="303" t="s">
        <v>17</v>
      </c>
      <c r="O9" s="208" t="s">
        <v>14</v>
      </c>
      <c r="P9" s="11"/>
      <c r="Q9" s="11"/>
      <c r="R9" s="11"/>
      <c r="S9" s="11"/>
      <c r="T9" s="11"/>
    </row>
    <row r="10" spans="1:24" ht="29.1" customHeight="1">
      <c r="A10" s="217" t="s">
        <v>18</v>
      </c>
      <c r="B10" s="185">
        <v>7000000</v>
      </c>
      <c r="C10" s="185"/>
      <c r="D10" s="186"/>
      <c r="E10" s="186"/>
      <c r="F10" s="187"/>
      <c r="G10" s="168"/>
      <c r="H10" s="191"/>
      <c r="I10" s="191"/>
      <c r="J10" s="191"/>
      <c r="K10" s="191"/>
      <c r="L10" s="191"/>
      <c r="M10" s="11"/>
      <c r="N10" s="303" t="s">
        <v>13</v>
      </c>
      <c r="O10" s="208" t="s">
        <v>14</v>
      </c>
      <c r="P10" s="11"/>
      <c r="Q10" s="11"/>
      <c r="R10" s="11"/>
      <c r="S10" s="11"/>
      <c r="T10" s="11"/>
    </row>
    <row r="11" spans="1:24" ht="29.1" customHeight="1">
      <c r="A11" s="217" t="s">
        <v>19</v>
      </c>
      <c r="B11" s="185">
        <v>5000000</v>
      </c>
      <c r="C11" s="185"/>
      <c r="D11" s="185"/>
      <c r="E11" s="185"/>
      <c r="F11" s="189"/>
      <c r="G11" s="168"/>
      <c r="H11" s="184"/>
      <c r="I11" s="184"/>
      <c r="J11" s="184"/>
      <c r="K11" s="184"/>
      <c r="L11" s="184"/>
      <c r="M11" s="11"/>
      <c r="N11" s="303" t="s">
        <v>13</v>
      </c>
      <c r="O11" s="292" t="s">
        <v>20</v>
      </c>
      <c r="P11" s="11"/>
      <c r="Q11" s="11"/>
      <c r="R11" s="11"/>
      <c r="S11" s="11"/>
      <c r="T11" s="11"/>
    </row>
    <row r="12" spans="1:24" ht="29.1" customHeight="1">
      <c r="A12" s="217" t="s">
        <v>21</v>
      </c>
      <c r="B12" s="185">
        <v>10000000</v>
      </c>
      <c r="C12" s="185"/>
      <c r="D12" s="185"/>
      <c r="E12" s="185"/>
      <c r="F12" s="189"/>
      <c r="G12" s="168"/>
      <c r="H12" s="184"/>
      <c r="I12" s="184"/>
      <c r="J12" s="184"/>
      <c r="K12" s="184"/>
      <c r="L12" s="184"/>
      <c r="M12" s="11"/>
      <c r="N12" s="303" t="s">
        <v>22</v>
      </c>
      <c r="O12" s="279" t="s">
        <v>23</v>
      </c>
      <c r="P12" s="11"/>
      <c r="Q12" s="11"/>
      <c r="R12" s="11"/>
      <c r="S12" s="11"/>
      <c r="T12" s="11"/>
    </row>
    <row r="13" spans="1:24" ht="36.950000000000003" customHeight="1" thickBot="1">
      <c r="A13" s="218" t="s">
        <v>24</v>
      </c>
      <c r="B13" s="192"/>
      <c r="C13" s="192"/>
      <c r="D13" s="192"/>
      <c r="E13" s="192"/>
      <c r="F13" s="193"/>
      <c r="G13" s="168"/>
      <c r="H13" s="194"/>
      <c r="I13" s="194"/>
      <c r="J13" s="194"/>
      <c r="K13" s="194"/>
      <c r="L13" s="267"/>
      <c r="M13" s="162"/>
      <c r="N13" s="279"/>
      <c r="O13" s="279"/>
      <c r="P13" s="11"/>
      <c r="Q13" s="11"/>
      <c r="R13" s="11"/>
      <c r="S13" s="11"/>
      <c r="T13" s="11"/>
    </row>
    <row r="14" spans="1:24" ht="18.95" customHeight="1" thickBot="1">
      <c r="A14" s="219"/>
      <c r="B14" s="195"/>
      <c r="C14" s="195"/>
      <c r="D14" s="195"/>
      <c r="E14" s="195"/>
      <c r="F14" s="195"/>
      <c r="G14" s="196"/>
      <c r="H14" s="195"/>
      <c r="I14" s="195"/>
      <c r="J14" s="195"/>
      <c r="K14" s="195"/>
      <c r="L14" s="195"/>
      <c r="M14" s="8"/>
      <c r="N14" s="280"/>
      <c r="O14" s="280"/>
      <c r="P14" s="9"/>
      <c r="Q14" s="9"/>
      <c r="R14" s="9"/>
      <c r="S14" s="9"/>
      <c r="T14" s="9"/>
      <c r="V14" s="10"/>
      <c r="W14" s="10"/>
      <c r="X14" s="10"/>
    </row>
    <row r="15" spans="1:24" s="17" customFormat="1" ht="24" customHeight="1" thickBot="1">
      <c r="A15" s="15" t="s">
        <v>25</v>
      </c>
      <c r="B15" s="78"/>
      <c r="C15" s="29"/>
      <c r="D15" s="29"/>
      <c r="E15" s="29"/>
      <c r="F15" s="30"/>
      <c r="G15" s="168"/>
      <c r="H15" s="71"/>
      <c r="I15" s="71"/>
      <c r="J15" s="71"/>
      <c r="K15" s="71"/>
      <c r="L15" s="71"/>
      <c r="M15" s="16"/>
      <c r="N15" s="202"/>
      <c r="O15" s="202"/>
      <c r="P15" s="16"/>
      <c r="Q15" s="16"/>
      <c r="R15" s="16"/>
      <c r="S15" s="16"/>
      <c r="T15" s="16"/>
      <c r="V15" s="18"/>
      <c r="W15" s="18"/>
      <c r="X15" s="18"/>
    </row>
    <row r="16" spans="1:24" ht="41.1" customHeight="1" thickBot="1">
      <c r="A16" s="220" t="s">
        <v>26</v>
      </c>
      <c r="B16" s="197"/>
      <c r="C16" s="197">
        <v>1002000</v>
      </c>
      <c r="D16" s="197">
        <v>1292200</v>
      </c>
      <c r="E16" s="197">
        <v>1312700</v>
      </c>
      <c r="F16" s="198">
        <v>1337600</v>
      </c>
      <c r="G16" s="168"/>
      <c r="H16" s="199">
        <f>SUM(F72)*0.045</f>
        <v>1371996</v>
      </c>
      <c r="I16" s="199">
        <f>SUM(H72)*0.045</f>
        <v>1410392.43</v>
      </c>
      <c r="J16" s="199">
        <v>1450650</v>
      </c>
      <c r="K16" s="199">
        <f>SUM(J72)*0.045</f>
        <v>1492796.25</v>
      </c>
      <c r="L16" s="199">
        <f>SUM(K72)*0.045</f>
        <v>1536900.075</v>
      </c>
      <c r="M16" s="11"/>
      <c r="N16" s="303" t="s">
        <v>27</v>
      </c>
      <c r="O16" s="208" t="s">
        <v>28</v>
      </c>
      <c r="P16" s="11"/>
      <c r="Q16" s="73"/>
      <c r="R16" s="11"/>
      <c r="S16" s="11"/>
      <c r="T16" s="11"/>
    </row>
    <row r="17" spans="1:25" s="17" customFormat="1" ht="18" customHeight="1" thickBot="1">
      <c r="A17" s="81"/>
      <c r="B17" s="200"/>
      <c r="C17" s="120"/>
      <c r="D17" s="120"/>
      <c r="E17" s="120"/>
      <c r="F17" s="201"/>
      <c r="G17" s="168"/>
      <c r="H17" s="202"/>
      <c r="I17" s="202"/>
      <c r="J17" s="202"/>
      <c r="K17" s="202"/>
      <c r="L17" s="202"/>
      <c r="M17" s="16"/>
      <c r="N17" s="202"/>
      <c r="O17" s="202"/>
      <c r="P17" s="16"/>
      <c r="Q17" s="16"/>
      <c r="R17" s="16"/>
      <c r="S17" s="16"/>
      <c r="T17" s="16"/>
      <c r="V17" s="18"/>
      <c r="W17" s="18"/>
      <c r="X17" s="18"/>
    </row>
    <row r="18" spans="1:25" s="17" customFormat="1" ht="18" customHeight="1" thickBot="1">
      <c r="A18" s="15" t="s">
        <v>29</v>
      </c>
      <c r="B18" s="78"/>
      <c r="C18" s="29"/>
      <c r="D18" s="29"/>
      <c r="E18" s="29"/>
      <c r="F18" s="30"/>
      <c r="G18" s="168"/>
      <c r="H18" s="71"/>
      <c r="I18" s="71"/>
      <c r="J18" s="71"/>
      <c r="K18" s="71"/>
      <c r="L18" s="71"/>
      <c r="M18" s="16"/>
      <c r="N18" s="202"/>
      <c r="O18" s="202"/>
      <c r="P18" s="16"/>
      <c r="Q18" s="16"/>
      <c r="R18" s="16"/>
      <c r="S18" s="16"/>
      <c r="T18" s="16"/>
      <c r="V18" s="18"/>
      <c r="W18" s="18"/>
      <c r="X18" s="18"/>
    </row>
    <row r="19" spans="1:25" s="76" customFormat="1" ht="32.1" customHeight="1">
      <c r="A19" s="221" t="s">
        <v>30</v>
      </c>
      <c r="B19" s="203"/>
      <c r="C19" s="203">
        <v>150000</v>
      </c>
      <c r="D19" s="203">
        <v>230000</v>
      </c>
      <c r="E19" s="203">
        <v>310000</v>
      </c>
      <c r="F19" s="204">
        <v>345000</v>
      </c>
      <c r="G19" s="168"/>
      <c r="H19" s="205">
        <v>405000</v>
      </c>
      <c r="I19" s="205">
        <v>405000</v>
      </c>
      <c r="J19" s="205">
        <v>405000</v>
      </c>
      <c r="K19" s="205">
        <v>405000</v>
      </c>
      <c r="L19" s="205">
        <v>405000</v>
      </c>
      <c r="M19" s="11"/>
      <c r="N19" s="304" t="s">
        <v>31</v>
      </c>
      <c r="O19" s="293" t="s">
        <v>32</v>
      </c>
      <c r="P19" s="75"/>
      <c r="Q19" s="75"/>
      <c r="R19" s="75"/>
      <c r="S19" s="75"/>
      <c r="T19" s="75"/>
      <c r="V19" s="77"/>
      <c r="W19" s="77"/>
      <c r="X19" s="77"/>
    </row>
    <row r="20" spans="1:25" ht="33.950000000000003" customHeight="1">
      <c r="A20" s="221" t="s">
        <v>33</v>
      </c>
      <c r="B20" s="203"/>
      <c r="C20" s="203">
        <v>250000</v>
      </c>
      <c r="D20" s="203">
        <v>250000</v>
      </c>
      <c r="E20" s="203">
        <v>250000</v>
      </c>
      <c r="F20" s="204">
        <v>250000</v>
      </c>
      <c r="G20" s="168"/>
      <c r="H20" s="190">
        <v>300000</v>
      </c>
      <c r="I20" s="190">
        <v>300000</v>
      </c>
      <c r="J20" s="190">
        <v>300000</v>
      </c>
      <c r="K20" s="190">
        <v>300000</v>
      </c>
      <c r="L20" s="190">
        <v>300000</v>
      </c>
      <c r="M20" s="11"/>
      <c r="N20" s="304" t="s">
        <v>34</v>
      </c>
      <c r="O20" s="293" t="s">
        <v>35</v>
      </c>
      <c r="P20" s="11"/>
      <c r="Q20" s="73"/>
      <c r="R20" s="11"/>
      <c r="S20" s="11"/>
      <c r="T20" s="11"/>
    </row>
    <row r="21" spans="1:25" ht="20.100000000000001" customHeight="1" thickBot="1">
      <c r="A21" s="221"/>
      <c r="B21" s="203"/>
      <c r="C21" s="203"/>
      <c r="D21" s="203"/>
      <c r="E21" s="203"/>
      <c r="F21" s="204"/>
      <c r="G21" s="168"/>
      <c r="H21" s="206"/>
      <c r="I21" s="206"/>
      <c r="J21" s="206"/>
      <c r="K21" s="206"/>
      <c r="L21" s="206"/>
      <c r="M21" s="11"/>
      <c r="N21" s="279"/>
      <c r="O21" s="279"/>
      <c r="P21" s="11"/>
      <c r="Q21" s="11"/>
      <c r="R21" s="11"/>
      <c r="S21" s="11"/>
      <c r="T21" s="11"/>
    </row>
    <row r="22" spans="1:25" s="17" customFormat="1" ht="18" customHeight="1" thickBot="1">
      <c r="A22" s="15" t="s">
        <v>36</v>
      </c>
      <c r="B22" s="78"/>
      <c r="C22" s="207"/>
      <c r="D22" s="29"/>
      <c r="E22" s="29"/>
      <c r="F22" s="30"/>
      <c r="G22" s="168"/>
      <c r="H22" s="208"/>
      <c r="I22" s="208"/>
      <c r="J22" s="208"/>
      <c r="K22" s="208"/>
      <c r="L22" s="208"/>
      <c r="M22" s="16"/>
      <c r="N22" s="208"/>
      <c r="O22" s="208"/>
      <c r="P22" s="16"/>
      <c r="Q22" s="16"/>
      <c r="R22" s="16"/>
      <c r="S22" s="16"/>
      <c r="T22" s="16"/>
      <c r="V22" s="18"/>
      <c r="W22" s="18"/>
      <c r="X22" s="18"/>
    </row>
    <row r="23" spans="1:25" s="4" customFormat="1" ht="45.95" customHeight="1">
      <c r="A23" s="283" t="s">
        <v>37</v>
      </c>
      <c r="B23" s="284"/>
      <c r="C23" s="284"/>
      <c r="D23" s="284">
        <v>100000</v>
      </c>
      <c r="E23" s="284">
        <v>200000</v>
      </c>
      <c r="F23" s="285">
        <v>375000</v>
      </c>
      <c r="G23" s="167"/>
      <c r="H23" s="211">
        <v>400000</v>
      </c>
      <c r="I23" s="211">
        <v>400000</v>
      </c>
      <c r="J23" s="211">
        <v>400000</v>
      </c>
      <c r="K23" s="211">
        <v>400000</v>
      </c>
      <c r="L23" s="211">
        <v>400000</v>
      </c>
      <c r="M23" s="19"/>
      <c r="N23" s="304" t="s">
        <v>38</v>
      </c>
      <c r="O23" s="293" t="s">
        <v>39</v>
      </c>
      <c r="P23" s="19"/>
      <c r="Q23" s="74"/>
      <c r="R23" s="19"/>
      <c r="S23" s="19"/>
      <c r="T23" s="19"/>
      <c r="V23" s="5"/>
      <c r="W23" s="5"/>
      <c r="X23" s="5"/>
    </row>
    <row r="24" spans="1:25" s="4" customFormat="1" ht="45.95" customHeight="1">
      <c r="A24" s="222" t="s">
        <v>40</v>
      </c>
      <c r="B24" s="209"/>
      <c r="C24" s="209">
        <v>350000</v>
      </c>
      <c r="D24" s="209">
        <f>SUM(10)*50000</f>
        <v>500000</v>
      </c>
      <c r="E24" s="209">
        <f>SUM(10)*75000</f>
        <v>750000</v>
      </c>
      <c r="F24" s="210">
        <f>SUM(10)*100000</f>
        <v>1000000</v>
      </c>
      <c r="G24" s="167"/>
      <c r="H24" s="212">
        <v>1200000</v>
      </c>
      <c r="I24" s="212">
        <v>1200000</v>
      </c>
      <c r="J24" s="212">
        <v>1200000</v>
      </c>
      <c r="K24" s="212">
        <v>1200000</v>
      </c>
      <c r="L24" s="212">
        <v>1200000</v>
      </c>
      <c r="M24" s="41"/>
      <c r="N24" s="304" t="s">
        <v>38</v>
      </c>
      <c r="O24" s="293" t="s">
        <v>41</v>
      </c>
      <c r="P24" s="19"/>
      <c r="Q24" s="74"/>
      <c r="R24" s="19"/>
      <c r="S24" s="19"/>
      <c r="T24" s="19"/>
      <c r="V24" s="5"/>
      <c r="W24" s="5"/>
      <c r="X24" s="5"/>
    </row>
    <row r="25" spans="1:25" s="4" customFormat="1" ht="45.95" customHeight="1">
      <c r="A25" s="222" t="s">
        <v>42</v>
      </c>
      <c r="B25" s="209"/>
      <c r="C25" s="209">
        <v>360000</v>
      </c>
      <c r="D25" s="209">
        <v>390000</v>
      </c>
      <c r="E25" s="209">
        <v>427000</v>
      </c>
      <c r="F25" s="210">
        <v>466250</v>
      </c>
      <c r="G25" s="167"/>
      <c r="H25" s="212">
        <v>472000</v>
      </c>
      <c r="I25" s="212">
        <v>472000</v>
      </c>
      <c r="J25" s="212">
        <v>472000</v>
      </c>
      <c r="K25" s="212">
        <v>472000</v>
      </c>
      <c r="L25" s="212">
        <v>472000</v>
      </c>
      <c r="M25" s="41"/>
      <c r="N25" s="304" t="s">
        <v>43</v>
      </c>
      <c r="O25" s="293" t="s">
        <v>44</v>
      </c>
      <c r="P25" s="19"/>
      <c r="Q25" s="74"/>
      <c r="R25" s="19"/>
      <c r="S25" s="19"/>
      <c r="T25" s="19"/>
      <c r="V25" s="5"/>
      <c r="W25" s="5"/>
      <c r="X25" s="5"/>
    </row>
    <row r="26" spans="1:25" s="4" customFormat="1" ht="45.95" customHeight="1">
      <c r="A26" s="222" t="s">
        <v>45</v>
      </c>
      <c r="B26" s="209"/>
      <c r="C26" s="209"/>
      <c r="D26" s="209"/>
      <c r="E26" s="209">
        <v>10000</v>
      </c>
      <c r="F26" s="210">
        <v>15000</v>
      </c>
      <c r="G26" s="167"/>
      <c r="H26" s="212">
        <v>20000</v>
      </c>
      <c r="I26" s="212">
        <v>20000</v>
      </c>
      <c r="J26" s="212">
        <v>20000</v>
      </c>
      <c r="K26" s="212">
        <v>20000</v>
      </c>
      <c r="L26" s="212">
        <v>20000</v>
      </c>
      <c r="M26" s="19"/>
      <c r="N26" s="304" t="s">
        <v>34</v>
      </c>
      <c r="O26" s="293" t="s">
        <v>46</v>
      </c>
      <c r="P26" s="19"/>
      <c r="Q26" s="74"/>
      <c r="R26" s="19"/>
      <c r="S26" s="19"/>
      <c r="T26" s="19"/>
      <c r="V26" s="5"/>
      <c r="W26" s="5"/>
      <c r="X26" s="5"/>
    </row>
    <row r="27" spans="1:25" s="4" customFormat="1" ht="45.95" customHeight="1">
      <c r="A27" s="222" t="s">
        <v>47</v>
      </c>
      <c r="B27" s="209"/>
      <c r="C27" s="209"/>
      <c r="D27" s="209"/>
      <c r="E27" s="209">
        <v>50000</v>
      </c>
      <c r="F27" s="210">
        <v>60000</v>
      </c>
      <c r="G27" s="168"/>
      <c r="H27" s="212">
        <v>70000</v>
      </c>
      <c r="I27" s="212">
        <v>70000</v>
      </c>
      <c r="J27" s="212">
        <v>70000</v>
      </c>
      <c r="K27" s="212">
        <v>70000</v>
      </c>
      <c r="L27" s="212">
        <v>70000</v>
      </c>
      <c r="M27" s="19"/>
      <c r="N27" s="304" t="s">
        <v>48</v>
      </c>
      <c r="O27" s="293" t="s">
        <v>49</v>
      </c>
      <c r="P27" s="19"/>
      <c r="Q27" s="74"/>
      <c r="R27" s="19"/>
      <c r="S27" s="19"/>
      <c r="T27" s="19"/>
      <c r="V27" s="5"/>
      <c r="W27" s="5"/>
      <c r="X27" s="5"/>
    </row>
    <row r="28" spans="1:25" s="4" customFormat="1" ht="45.95" customHeight="1" thickBot="1">
      <c r="A28" s="223" t="s">
        <v>50</v>
      </c>
      <c r="B28" s="213"/>
      <c r="C28" s="213">
        <v>50000</v>
      </c>
      <c r="D28" s="213">
        <v>50000</v>
      </c>
      <c r="E28" s="213">
        <v>50000</v>
      </c>
      <c r="F28" s="214">
        <v>50000</v>
      </c>
      <c r="G28" s="168"/>
      <c r="H28" s="215">
        <v>50000</v>
      </c>
      <c r="I28" s="215">
        <v>50000</v>
      </c>
      <c r="J28" s="215">
        <v>50000</v>
      </c>
      <c r="K28" s="215">
        <v>50000</v>
      </c>
      <c r="L28" s="215">
        <v>50000</v>
      </c>
      <c r="M28" s="19"/>
      <c r="N28" s="304" t="s">
        <v>51</v>
      </c>
      <c r="O28" s="293" t="s">
        <v>52</v>
      </c>
      <c r="P28" s="19"/>
      <c r="Q28" s="74"/>
      <c r="R28" s="19"/>
      <c r="S28" s="19"/>
      <c r="T28" s="19"/>
      <c r="V28" s="5"/>
      <c r="W28" s="5"/>
      <c r="X28" s="5"/>
    </row>
    <row r="29" spans="1:25" s="4" customFormat="1" ht="20.100000000000001" customHeight="1" thickBot="1">
      <c r="A29" s="87"/>
      <c r="B29" s="88"/>
      <c r="C29" s="88"/>
      <c r="D29" s="88"/>
      <c r="E29" s="88"/>
      <c r="F29" s="89"/>
      <c r="G29" s="169"/>
      <c r="H29" s="55"/>
      <c r="I29" s="55"/>
      <c r="J29" s="55"/>
      <c r="K29" s="55"/>
      <c r="L29" s="55"/>
      <c r="M29" s="19"/>
      <c r="N29" s="229"/>
      <c r="O29" s="229"/>
      <c r="P29" s="19"/>
      <c r="Q29" s="19"/>
      <c r="R29" s="19"/>
      <c r="S29" s="19"/>
      <c r="T29" s="19"/>
      <c r="V29" s="5"/>
      <c r="W29" s="5"/>
      <c r="X29" s="5"/>
    </row>
    <row r="30" spans="1:25" s="59" customFormat="1" ht="27" customHeight="1" thickBot="1">
      <c r="A30" s="147" t="s">
        <v>53</v>
      </c>
      <c r="B30" s="148">
        <f>SUM(B7:B29)</f>
        <v>46000000</v>
      </c>
      <c r="C30" s="148">
        <f>SUM(C7:C29)</f>
        <v>8162000</v>
      </c>
      <c r="D30" s="148">
        <f t="shared" ref="D30:F30" si="0">SUM(D7:D29)</f>
        <v>2812200</v>
      </c>
      <c r="E30" s="148">
        <f t="shared" si="0"/>
        <v>3359700</v>
      </c>
      <c r="F30" s="149">
        <f t="shared" si="0"/>
        <v>3898850</v>
      </c>
      <c r="G30" s="170"/>
      <c r="H30" s="150">
        <f>SUM(H16:H29)</f>
        <v>4288996</v>
      </c>
      <c r="I30" s="150">
        <f>SUM(I16:I29)</f>
        <v>4327392.43</v>
      </c>
      <c r="J30" s="150">
        <f>SUM(J16:J29)</f>
        <v>4367650</v>
      </c>
      <c r="K30" s="150">
        <f>SUM(K16:K29)</f>
        <v>4409796.25</v>
      </c>
      <c r="L30" s="150">
        <f>SUM(L16:L29)</f>
        <v>4453900.0750000002</v>
      </c>
      <c r="M30" s="58"/>
      <c r="N30" s="294"/>
      <c r="O30" s="294"/>
      <c r="P30" s="58"/>
      <c r="Q30" s="113"/>
      <c r="R30" s="58"/>
      <c r="S30" s="58"/>
      <c r="T30" s="58"/>
      <c r="V30" s="60"/>
      <c r="W30" s="60"/>
      <c r="X30" s="60"/>
      <c r="Y30" s="114"/>
    </row>
    <row r="31" spans="1:25" ht="27.95" customHeight="1" thickBot="1">
      <c r="A31" s="286"/>
      <c r="B31" s="22"/>
      <c r="C31" s="22"/>
      <c r="D31" s="22"/>
      <c r="E31" s="22"/>
      <c r="F31" s="287"/>
      <c r="G31" s="121"/>
      <c r="H31" s="11"/>
      <c r="I31" s="11"/>
      <c r="J31" s="11"/>
      <c r="K31" s="11"/>
      <c r="L31" s="11"/>
      <c r="M31" s="11"/>
      <c r="N31" s="208"/>
      <c r="O31" s="208"/>
    </row>
    <row r="32" spans="1:25" s="92" customFormat="1" ht="60" customHeight="1" thickBot="1">
      <c r="A32" s="161" t="s">
        <v>54</v>
      </c>
      <c r="B32" s="132" t="s">
        <v>55</v>
      </c>
      <c r="C32" s="133" t="s">
        <v>56</v>
      </c>
      <c r="D32" s="133" t="s">
        <v>57</v>
      </c>
      <c r="E32" s="133" t="s">
        <v>58</v>
      </c>
      <c r="F32" s="134" t="s">
        <v>59</v>
      </c>
      <c r="G32" s="171"/>
      <c r="H32" s="135" t="s">
        <v>60</v>
      </c>
      <c r="I32" s="135" t="s">
        <v>60</v>
      </c>
      <c r="J32" s="135" t="s">
        <v>110</v>
      </c>
      <c r="K32" s="135" t="s">
        <v>60</v>
      </c>
      <c r="L32" s="135" t="s">
        <v>60</v>
      </c>
      <c r="M32" s="125"/>
      <c r="N32" s="305"/>
      <c r="O32" s="295"/>
      <c r="V32" s="126"/>
      <c r="W32" s="126"/>
      <c r="X32" s="126"/>
    </row>
    <row r="33" spans="1:24" s="17" customFormat="1" ht="3" customHeight="1">
      <c r="A33" s="38"/>
      <c r="B33" s="79"/>
      <c r="C33" s="39"/>
      <c r="D33" s="39"/>
      <c r="E33" s="39"/>
      <c r="F33" s="40"/>
      <c r="G33" s="168"/>
      <c r="H33" s="54"/>
      <c r="I33" s="54"/>
      <c r="J33" s="54"/>
      <c r="K33" s="54"/>
      <c r="L33" s="54"/>
      <c r="M33" s="16"/>
      <c r="N33" s="202"/>
      <c r="O33" s="202"/>
      <c r="Q33" s="2"/>
      <c r="V33" s="18"/>
      <c r="W33" s="18"/>
      <c r="X33" s="18"/>
    </row>
    <row r="34" spans="1:24" s="17" customFormat="1" ht="8.1" customHeight="1">
      <c r="A34" s="31"/>
      <c r="B34" s="96"/>
      <c r="C34" s="96"/>
      <c r="D34" s="96"/>
      <c r="E34" s="96"/>
      <c r="F34" s="97"/>
      <c r="G34" s="172"/>
      <c r="H34" s="99"/>
      <c r="I34" s="99"/>
      <c r="J34" s="99"/>
      <c r="K34" s="99"/>
      <c r="L34" s="99"/>
      <c r="M34" s="16"/>
      <c r="N34" s="279"/>
      <c r="O34" s="279"/>
      <c r="Q34" s="2"/>
      <c r="V34" s="18"/>
      <c r="W34" s="18"/>
      <c r="X34" s="18"/>
    </row>
    <row r="35" spans="1:24" ht="29.1" customHeight="1">
      <c r="A35" s="129" t="s">
        <v>61</v>
      </c>
      <c r="B35" s="227">
        <v>-22000000</v>
      </c>
      <c r="C35" s="100"/>
      <c r="D35" s="100"/>
      <c r="E35" s="100"/>
      <c r="F35" s="101"/>
      <c r="G35" s="172"/>
      <c r="H35" s="184"/>
      <c r="I35" s="184"/>
      <c r="J35" s="184"/>
      <c r="K35" s="184"/>
      <c r="L35" s="184"/>
      <c r="M35" s="12"/>
      <c r="N35" s="279" t="s">
        <v>62</v>
      </c>
      <c r="O35" s="279" t="s">
        <v>63</v>
      </c>
      <c r="V35" s="83"/>
      <c r="W35" s="83"/>
      <c r="X35" s="83"/>
    </row>
    <row r="36" spans="1:24" ht="8.1" customHeight="1">
      <c r="A36" s="32"/>
      <c r="B36" s="102"/>
      <c r="C36" s="103"/>
      <c r="D36" s="103"/>
      <c r="E36" s="103"/>
      <c r="F36" s="104"/>
      <c r="G36" s="172"/>
      <c r="H36" s="253"/>
      <c r="I36" s="253"/>
      <c r="J36" s="253"/>
      <c r="K36" s="253"/>
      <c r="L36" s="253"/>
      <c r="M36" s="12"/>
      <c r="N36" s="296"/>
      <c r="O36" s="296"/>
      <c r="V36" s="83"/>
      <c r="W36" s="83"/>
      <c r="X36" s="83"/>
    </row>
    <row r="37" spans="1:24" ht="20.100000000000001" customHeight="1">
      <c r="A37" s="33" t="s">
        <v>64</v>
      </c>
      <c r="B37" s="105"/>
      <c r="C37" s="106"/>
      <c r="D37" s="106"/>
      <c r="E37" s="106"/>
      <c r="F37" s="107"/>
      <c r="G37" s="172"/>
      <c r="H37" s="252"/>
      <c r="I37" s="252"/>
      <c r="J37" s="252"/>
      <c r="K37" s="252"/>
      <c r="L37" s="252"/>
      <c r="M37" s="12"/>
      <c r="N37" s="281"/>
      <c r="O37" s="281"/>
      <c r="V37" s="83"/>
      <c r="W37" s="83"/>
      <c r="X37" s="83"/>
    </row>
    <row r="38" spans="1:24" ht="42.95" customHeight="1">
      <c r="A38" s="224" t="s">
        <v>65</v>
      </c>
      <c r="B38" s="227">
        <v>-544800</v>
      </c>
      <c r="C38" s="227">
        <v>-908000</v>
      </c>
      <c r="D38" s="227">
        <v>-1271300</v>
      </c>
      <c r="E38" s="227">
        <v>-1271300</v>
      </c>
      <c r="F38" s="228">
        <v>-1271300</v>
      </c>
      <c r="G38" s="168"/>
      <c r="H38" s="229">
        <v>-1300500</v>
      </c>
      <c r="I38" s="229">
        <v>-1300500</v>
      </c>
      <c r="J38" s="229">
        <v>-1300500</v>
      </c>
      <c r="K38" s="229">
        <v>-1300500</v>
      </c>
      <c r="L38" s="229">
        <v>-1300500</v>
      </c>
      <c r="M38" s="12"/>
      <c r="N38" s="229" t="s">
        <v>66</v>
      </c>
      <c r="O38" s="297" t="s">
        <v>67</v>
      </c>
      <c r="V38" s="83"/>
      <c r="W38" s="83"/>
      <c r="X38" s="83"/>
    </row>
    <row r="39" spans="1:24" s="25" customFormat="1" ht="42.95" customHeight="1">
      <c r="A39" s="225" t="s">
        <v>68</v>
      </c>
      <c r="B39" s="209">
        <v>-333000</v>
      </c>
      <c r="C39" s="230">
        <v>-245800</v>
      </c>
      <c r="D39" s="230">
        <v>-107600</v>
      </c>
      <c r="E39" s="231">
        <v>-107600</v>
      </c>
      <c r="F39" s="237">
        <v>-107600</v>
      </c>
      <c r="G39" s="167"/>
      <c r="H39" s="212">
        <v>-35000</v>
      </c>
      <c r="I39" s="212">
        <v>-35000</v>
      </c>
      <c r="J39" s="212">
        <v>-35000</v>
      </c>
      <c r="K39" s="212">
        <v>-35000</v>
      </c>
      <c r="L39" s="212">
        <v>-35000</v>
      </c>
      <c r="M39" s="27"/>
      <c r="N39" s="229" t="s">
        <v>66</v>
      </c>
      <c r="O39" s="297" t="s">
        <v>69</v>
      </c>
      <c r="Q39" s="76"/>
      <c r="V39" s="84"/>
      <c r="W39" s="84"/>
      <c r="X39" s="84"/>
    </row>
    <row r="40" spans="1:24" s="25" customFormat="1" ht="42.95" customHeight="1">
      <c r="A40" s="225" t="s">
        <v>70</v>
      </c>
      <c r="B40" s="209">
        <v>-70000</v>
      </c>
      <c r="C40" s="209">
        <v>-60000</v>
      </c>
      <c r="D40" s="209">
        <v>-50000</v>
      </c>
      <c r="E40" s="209">
        <v>-50000</v>
      </c>
      <c r="F40" s="232">
        <v>-50000</v>
      </c>
      <c r="G40" s="167"/>
      <c r="H40" s="212">
        <v>-52000</v>
      </c>
      <c r="I40" s="212">
        <v>-52000</v>
      </c>
      <c r="J40" s="212">
        <v>-52000</v>
      </c>
      <c r="K40" s="212">
        <v>-52000</v>
      </c>
      <c r="L40" s="212">
        <v>-52000</v>
      </c>
      <c r="M40" s="27"/>
      <c r="N40" s="229" t="s">
        <v>71</v>
      </c>
      <c r="O40" s="298" t="s">
        <v>72</v>
      </c>
      <c r="Q40" s="76"/>
      <c r="V40" s="84"/>
      <c r="W40" s="84"/>
      <c r="X40" s="84"/>
    </row>
    <row r="41" spans="1:24" s="4" customFormat="1" ht="42.95" customHeight="1">
      <c r="A41" s="225" t="s">
        <v>73</v>
      </c>
      <c r="B41" s="209">
        <v>-50000</v>
      </c>
      <c r="C41" s="209">
        <v>-50000</v>
      </c>
      <c r="D41" s="209">
        <v>-50000</v>
      </c>
      <c r="E41" s="209"/>
      <c r="F41" s="210"/>
      <c r="G41" s="167"/>
      <c r="H41" s="212"/>
      <c r="I41" s="212"/>
      <c r="J41" s="212"/>
      <c r="K41" s="212"/>
      <c r="L41" s="212"/>
      <c r="M41" s="27"/>
      <c r="N41" s="304" t="s">
        <v>34</v>
      </c>
      <c r="O41" s="297" t="s">
        <v>74</v>
      </c>
      <c r="Q41" s="2"/>
      <c r="V41" s="85"/>
      <c r="W41" s="85"/>
      <c r="X41" s="85"/>
    </row>
    <row r="42" spans="1:24" s="4" customFormat="1" ht="42.95" customHeight="1">
      <c r="A42" s="225" t="s">
        <v>75</v>
      </c>
      <c r="B42" s="209"/>
      <c r="C42" s="209">
        <v>-25000</v>
      </c>
      <c r="D42" s="209">
        <v>-50000</v>
      </c>
      <c r="E42" s="209">
        <v>-75000</v>
      </c>
      <c r="F42" s="210">
        <v>-100000</v>
      </c>
      <c r="G42" s="167"/>
      <c r="H42" s="233">
        <v>-150000</v>
      </c>
      <c r="I42" s="233">
        <v>-150000</v>
      </c>
      <c r="J42" s="233">
        <v>-150000</v>
      </c>
      <c r="K42" s="233">
        <v>-150000</v>
      </c>
      <c r="L42" s="233">
        <v>-150000</v>
      </c>
      <c r="M42" s="27"/>
      <c r="N42" s="304" t="s">
        <v>34</v>
      </c>
      <c r="O42" s="297" t="s">
        <v>76</v>
      </c>
      <c r="Q42" s="2"/>
      <c r="V42" s="85"/>
      <c r="W42" s="85"/>
      <c r="X42" s="85"/>
    </row>
    <row r="43" spans="1:24" s="4" customFormat="1" ht="42.95" customHeight="1">
      <c r="A43" s="225" t="s">
        <v>77</v>
      </c>
      <c r="B43" s="234"/>
      <c r="C43" s="234">
        <v>-3000</v>
      </c>
      <c r="D43" s="234">
        <v>-3000</v>
      </c>
      <c r="E43" s="234">
        <v>-5000</v>
      </c>
      <c r="F43" s="235">
        <v>-5000</v>
      </c>
      <c r="G43" s="167"/>
      <c r="H43" s="236">
        <v>-5000</v>
      </c>
      <c r="I43" s="236">
        <v>-5000</v>
      </c>
      <c r="J43" s="236">
        <v>-5000</v>
      </c>
      <c r="K43" s="236">
        <v>-5000</v>
      </c>
      <c r="L43" s="236">
        <v>-5000</v>
      </c>
      <c r="M43" s="27"/>
      <c r="N43" s="304" t="s">
        <v>34</v>
      </c>
      <c r="O43" s="297" t="s">
        <v>78</v>
      </c>
      <c r="Q43" s="2"/>
      <c r="V43" s="85"/>
      <c r="W43" s="85"/>
      <c r="X43" s="85"/>
    </row>
    <row r="44" spans="1:24" s="4" customFormat="1" ht="6.95" customHeight="1">
      <c r="A44" s="226"/>
      <c r="B44" s="227"/>
      <c r="C44" s="227"/>
      <c r="D44" s="227"/>
      <c r="E44" s="227"/>
      <c r="F44" s="237"/>
      <c r="G44" s="168"/>
      <c r="H44" s="238"/>
      <c r="I44" s="238"/>
      <c r="J44" s="238"/>
      <c r="K44" s="238"/>
      <c r="L44" s="238"/>
      <c r="M44" s="27"/>
      <c r="N44" s="229"/>
      <c r="O44" s="229"/>
      <c r="Q44" s="2"/>
      <c r="V44" s="85"/>
      <c r="W44" s="85"/>
      <c r="X44" s="85"/>
    </row>
    <row r="45" spans="1:24" s="59" customFormat="1" ht="30.95" customHeight="1">
      <c r="A45" s="151" t="s">
        <v>79</v>
      </c>
      <c r="B45" s="152">
        <f>SUM(B35:B44)</f>
        <v>-22997800</v>
      </c>
      <c r="C45" s="152">
        <f>SUM(C35:C44)</f>
        <v>-1291800</v>
      </c>
      <c r="D45" s="152">
        <f>SUM(D35:D44)</f>
        <v>-1531900</v>
      </c>
      <c r="E45" s="152">
        <f>SUM(E35:E44)</f>
        <v>-1508900</v>
      </c>
      <c r="F45" s="153">
        <f>SUM(F35:F44)</f>
        <v>-1533900</v>
      </c>
      <c r="G45" s="121"/>
      <c r="H45" s="154">
        <f>SUM(H35:H44)</f>
        <v>-1542500</v>
      </c>
      <c r="I45" s="154">
        <f>SUM(I35:I44)</f>
        <v>-1542500</v>
      </c>
      <c r="J45" s="154">
        <f>SUM(J35:J44)</f>
        <v>-1542500</v>
      </c>
      <c r="K45" s="154">
        <f>SUM(K35:K44)</f>
        <v>-1542500</v>
      </c>
      <c r="L45" s="154">
        <f>SUM(L35:L44)</f>
        <v>-1542500</v>
      </c>
      <c r="M45" s="61"/>
      <c r="N45" s="294"/>
      <c r="O45" s="294"/>
      <c r="Q45" s="66"/>
      <c r="V45" s="62"/>
      <c r="W45" s="62"/>
      <c r="X45" s="62"/>
    </row>
    <row r="46" spans="1:24" s="4" customFormat="1" ht="11.1" customHeight="1" thickBot="1">
      <c r="A46" s="175"/>
      <c r="B46" s="176"/>
      <c r="C46" s="176"/>
      <c r="D46" s="176"/>
      <c r="E46" s="176"/>
      <c r="F46" s="177"/>
      <c r="G46" s="169"/>
      <c r="H46" s="56"/>
      <c r="I46" s="56"/>
      <c r="J46" s="56"/>
      <c r="K46" s="56"/>
      <c r="L46" s="56"/>
      <c r="M46" s="19"/>
      <c r="N46" s="293"/>
      <c r="O46" s="293"/>
      <c r="Q46" s="2"/>
      <c r="V46" s="5"/>
      <c r="W46" s="5"/>
      <c r="X46" s="5"/>
    </row>
    <row r="47" spans="1:24" s="91" customFormat="1" ht="26.1" customHeight="1" thickBot="1">
      <c r="A47" s="131" t="s">
        <v>80</v>
      </c>
      <c r="B47" s="116">
        <f>B30+B45</f>
        <v>23002200</v>
      </c>
      <c r="C47" s="116">
        <f>C30+C45</f>
        <v>6870200</v>
      </c>
      <c r="D47" s="116">
        <f>D30+D45</f>
        <v>1280300</v>
      </c>
      <c r="E47" s="116">
        <f>E30+E45</f>
        <v>1850800</v>
      </c>
      <c r="F47" s="117">
        <f>F30+F45</f>
        <v>2364950</v>
      </c>
      <c r="G47" s="173"/>
      <c r="H47" s="118">
        <f>H30+H45</f>
        <v>2746496</v>
      </c>
      <c r="I47" s="118">
        <f>I30+I45</f>
        <v>2784892.4299999997</v>
      </c>
      <c r="J47" s="118">
        <f>J30+J45</f>
        <v>2825150</v>
      </c>
      <c r="K47" s="118">
        <f>K30+K45</f>
        <v>2867296.25</v>
      </c>
      <c r="L47" s="118">
        <f>L30+L45</f>
        <v>2911400.0750000002</v>
      </c>
      <c r="M47" s="90"/>
      <c r="N47" s="294"/>
      <c r="O47" s="294"/>
      <c r="Q47" s="92"/>
      <c r="V47" s="93"/>
      <c r="W47" s="93"/>
      <c r="X47" s="93"/>
    </row>
    <row r="48" spans="1:24" s="4" customFormat="1" ht="30" customHeight="1" thickBot="1">
      <c r="A48" s="43"/>
      <c r="B48" s="309"/>
      <c r="C48" s="309"/>
      <c r="D48" s="309"/>
      <c r="E48" s="309"/>
      <c r="F48" s="309"/>
      <c r="G48" s="174"/>
      <c r="H48" s="72"/>
      <c r="I48" s="72"/>
      <c r="J48" s="72"/>
      <c r="K48" s="72"/>
      <c r="L48" s="72"/>
      <c r="M48" s="28"/>
      <c r="N48" s="299"/>
      <c r="O48" s="299"/>
      <c r="Q48" s="2"/>
      <c r="V48" s="5"/>
      <c r="W48" s="5"/>
      <c r="X48" s="5"/>
    </row>
    <row r="49" spans="1:24" s="91" customFormat="1" ht="60" customHeight="1" thickBot="1">
      <c r="A49" s="161" t="s">
        <v>81</v>
      </c>
      <c r="B49" s="132" t="s">
        <v>55</v>
      </c>
      <c r="C49" s="133" t="s">
        <v>56</v>
      </c>
      <c r="D49" s="133" t="s">
        <v>57</v>
      </c>
      <c r="E49" s="133" t="s">
        <v>58</v>
      </c>
      <c r="F49" s="134" t="s">
        <v>59</v>
      </c>
      <c r="G49" s="173"/>
      <c r="H49" s="135" t="s">
        <v>82</v>
      </c>
      <c r="I49" s="135" t="s">
        <v>82</v>
      </c>
      <c r="J49" s="135" t="s">
        <v>111</v>
      </c>
      <c r="K49" s="135" t="s">
        <v>82</v>
      </c>
      <c r="L49" s="135" t="s">
        <v>82</v>
      </c>
      <c r="M49" s="90"/>
      <c r="N49" s="305"/>
      <c r="O49" s="295"/>
      <c r="Q49" s="92"/>
      <c r="V49" s="93"/>
      <c r="W49" s="93"/>
      <c r="X49" s="93"/>
    </row>
    <row r="50" spans="1:24" s="4" customFormat="1" ht="26.1" customHeight="1">
      <c r="A50" s="35" t="s">
        <v>83</v>
      </c>
      <c r="B50" s="80"/>
      <c r="C50" s="34"/>
      <c r="D50" s="34"/>
      <c r="E50" s="34"/>
      <c r="F50" s="36"/>
      <c r="G50" s="167"/>
      <c r="H50" s="57"/>
      <c r="I50" s="57"/>
      <c r="J50" s="57"/>
      <c r="K50" s="57"/>
      <c r="L50" s="57"/>
      <c r="M50" s="19"/>
      <c r="N50" s="281"/>
      <c r="O50" s="281"/>
      <c r="Q50" s="2"/>
      <c r="V50" s="5"/>
      <c r="W50" s="5"/>
      <c r="X50" s="5"/>
    </row>
    <row r="51" spans="1:24" s="4" customFormat="1" ht="39" customHeight="1">
      <c r="A51" s="225" t="s">
        <v>84</v>
      </c>
      <c r="B51" s="209">
        <v>-50000</v>
      </c>
      <c r="C51" s="209">
        <v>-400000</v>
      </c>
      <c r="D51" s="209">
        <v>-400000</v>
      </c>
      <c r="E51" s="209">
        <v>-500000</v>
      </c>
      <c r="F51" s="210">
        <v>-700000</v>
      </c>
      <c r="G51" s="167"/>
      <c r="H51" s="212">
        <v>-700000</v>
      </c>
      <c r="I51" s="212">
        <v>-700000</v>
      </c>
      <c r="J51" s="212">
        <v>-700000</v>
      </c>
      <c r="K51" s="212">
        <v>-700000</v>
      </c>
      <c r="L51" s="212">
        <v>-700000</v>
      </c>
      <c r="M51" s="27"/>
      <c r="N51" s="304" t="s">
        <v>34</v>
      </c>
      <c r="O51" s="229" t="s">
        <v>85</v>
      </c>
      <c r="Q51" s="2"/>
      <c r="V51" s="85"/>
      <c r="W51" s="85"/>
      <c r="X51" s="85"/>
    </row>
    <row r="52" spans="1:24" s="4" customFormat="1" ht="39" customHeight="1">
      <c r="A52" s="225" t="s">
        <v>86</v>
      </c>
      <c r="B52" s="209">
        <v>-50000</v>
      </c>
      <c r="C52" s="209">
        <v>-150000</v>
      </c>
      <c r="D52" s="230">
        <v>-200000</v>
      </c>
      <c r="E52" s="209">
        <v>-400000</v>
      </c>
      <c r="F52" s="210">
        <v>-550000</v>
      </c>
      <c r="G52" s="167"/>
      <c r="H52" s="212">
        <v>-500000</v>
      </c>
      <c r="I52" s="212">
        <v>-500000</v>
      </c>
      <c r="J52" s="212">
        <v>-500000</v>
      </c>
      <c r="K52" s="212">
        <v>-500000</v>
      </c>
      <c r="L52" s="212">
        <v>-500000</v>
      </c>
      <c r="M52" s="27"/>
      <c r="N52" s="304" t="s">
        <v>34</v>
      </c>
      <c r="O52" s="229" t="s">
        <v>87</v>
      </c>
      <c r="Q52" s="2"/>
      <c r="V52" s="85"/>
      <c r="W52" s="85"/>
      <c r="X52" s="85"/>
    </row>
    <row r="53" spans="1:24" s="4" customFormat="1" ht="39" customHeight="1">
      <c r="A53" s="239"/>
      <c r="B53" s="209"/>
      <c r="C53" s="209"/>
      <c r="D53" s="209"/>
      <c r="E53" s="209"/>
      <c r="F53" s="210"/>
      <c r="G53" s="167"/>
      <c r="H53" s="212"/>
      <c r="I53" s="212"/>
      <c r="J53" s="212"/>
      <c r="K53" s="212"/>
      <c r="L53" s="212"/>
      <c r="M53" s="27"/>
      <c r="N53" s="229"/>
      <c r="O53" s="229"/>
      <c r="Q53" s="2"/>
      <c r="V53" s="85"/>
      <c r="W53" s="85"/>
      <c r="X53" s="85"/>
    </row>
    <row r="54" spans="1:24" s="4" customFormat="1" ht="39" customHeight="1">
      <c r="A54" s="225" t="s">
        <v>88</v>
      </c>
      <c r="B54" s="209">
        <v>-500000</v>
      </c>
      <c r="C54" s="209">
        <v>0</v>
      </c>
      <c r="D54" s="209">
        <v>0</v>
      </c>
      <c r="E54" s="209">
        <v>0</v>
      </c>
      <c r="F54" s="210">
        <v>0</v>
      </c>
      <c r="G54" s="167"/>
      <c r="H54" s="212">
        <v>0</v>
      </c>
      <c r="I54" s="212">
        <v>0</v>
      </c>
      <c r="J54" s="212">
        <v>0</v>
      </c>
      <c r="K54" s="212">
        <v>0</v>
      </c>
      <c r="L54" s="212">
        <v>0</v>
      </c>
      <c r="M54" s="27"/>
      <c r="N54" s="304" t="s">
        <v>34</v>
      </c>
      <c r="O54" s="297" t="s">
        <v>89</v>
      </c>
      <c r="Q54" s="2"/>
      <c r="V54" s="85"/>
      <c r="W54" s="85"/>
      <c r="X54" s="85"/>
    </row>
    <row r="55" spans="1:24" s="4" customFormat="1" ht="39" customHeight="1">
      <c r="A55" s="225" t="s">
        <v>90</v>
      </c>
      <c r="B55" s="209">
        <v>-50000</v>
      </c>
      <c r="C55" s="209">
        <v>0</v>
      </c>
      <c r="D55" s="209">
        <v>0</v>
      </c>
      <c r="E55" s="209">
        <v>0</v>
      </c>
      <c r="F55" s="210">
        <v>0</v>
      </c>
      <c r="G55" s="167"/>
      <c r="H55" s="212">
        <v>0</v>
      </c>
      <c r="I55" s="212">
        <v>0</v>
      </c>
      <c r="J55" s="212">
        <v>0</v>
      </c>
      <c r="K55" s="212">
        <v>0</v>
      </c>
      <c r="L55" s="212">
        <v>0</v>
      </c>
      <c r="M55" s="27"/>
      <c r="N55" s="304" t="s">
        <v>34</v>
      </c>
      <c r="O55" s="297" t="s">
        <v>91</v>
      </c>
      <c r="Q55" s="2"/>
      <c r="V55" s="85"/>
      <c r="W55" s="85"/>
      <c r="X55" s="85"/>
    </row>
    <row r="56" spans="1:24" s="4" customFormat="1" ht="39" customHeight="1">
      <c r="A56" s="225" t="s">
        <v>92</v>
      </c>
      <c r="B56" s="209">
        <v>0</v>
      </c>
      <c r="C56" s="230">
        <v>-200000</v>
      </c>
      <c r="D56" s="209">
        <v>0</v>
      </c>
      <c r="E56" s="209">
        <v>0</v>
      </c>
      <c r="F56" s="210">
        <v>0</v>
      </c>
      <c r="G56" s="167"/>
      <c r="H56" s="212">
        <v>0</v>
      </c>
      <c r="I56" s="212">
        <v>0</v>
      </c>
      <c r="J56" s="212">
        <v>0</v>
      </c>
      <c r="K56" s="212">
        <v>0</v>
      </c>
      <c r="L56" s="212">
        <v>0</v>
      </c>
      <c r="M56" s="27"/>
      <c r="N56" s="304" t="s">
        <v>34</v>
      </c>
      <c r="O56" s="300" t="s">
        <v>93</v>
      </c>
      <c r="Q56" s="2"/>
      <c r="V56" s="85"/>
      <c r="W56" s="85"/>
      <c r="X56" s="85"/>
    </row>
    <row r="57" spans="1:24" s="4" customFormat="1" ht="39" customHeight="1">
      <c r="A57" s="225" t="s">
        <v>94</v>
      </c>
      <c r="B57" s="209">
        <v>-85000</v>
      </c>
      <c r="C57" s="209">
        <v>0</v>
      </c>
      <c r="D57" s="209">
        <v>0</v>
      </c>
      <c r="E57" s="209">
        <v>0</v>
      </c>
      <c r="F57" s="210">
        <v>0</v>
      </c>
      <c r="G57" s="167"/>
      <c r="H57" s="212">
        <v>0</v>
      </c>
      <c r="I57" s="212">
        <v>0</v>
      </c>
      <c r="J57" s="212">
        <v>0</v>
      </c>
      <c r="K57" s="212">
        <v>0</v>
      </c>
      <c r="L57" s="212">
        <v>0</v>
      </c>
      <c r="M57" s="27"/>
      <c r="N57" s="304" t="s">
        <v>34</v>
      </c>
      <c r="O57" s="297" t="s">
        <v>95</v>
      </c>
      <c r="Q57" s="2"/>
      <c r="V57" s="85"/>
      <c r="W57" s="85"/>
      <c r="X57" s="85"/>
    </row>
    <row r="58" spans="1:24" s="4" customFormat="1" ht="39" customHeight="1">
      <c r="A58" s="225" t="s">
        <v>112</v>
      </c>
      <c r="B58" s="209"/>
      <c r="C58" s="209">
        <v>0</v>
      </c>
      <c r="D58" s="209">
        <v>0</v>
      </c>
      <c r="E58" s="209">
        <v>0</v>
      </c>
      <c r="F58" s="210">
        <v>0</v>
      </c>
      <c r="G58" s="167"/>
      <c r="H58" s="212">
        <v>-500000</v>
      </c>
      <c r="I58" s="212">
        <v>-500000</v>
      </c>
      <c r="J58" s="212">
        <v>-500000</v>
      </c>
      <c r="K58" s="212">
        <v>-500000</v>
      </c>
      <c r="L58" s="212">
        <v>-500000</v>
      </c>
      <c r="M58" s="27"/>
      <c r="N58" s="304" t="s">
        <v>48</v>
      </c>
      <c r="O58" s="297" t="s">
        <v>97</v>
      </c>
      <c r="Q58" s="2"/>
      <c r="V58" s="85"/>
      <c r="W58" s="85"/>
      <c r="X58" s="85"/>
    </row>
    <row r="59" spans="1:24" s="4" customFormat="1" ht="8.1" customHeight="1">
      <c r="A59" s="239"/>
      <c r="B59" s="209"/>
      <c r="C59" s="209"/>
      <c r="D59" s="209"/>
      <c r="E59" s="209"/>
      <c r="F59" s="210"/>
      <c r="G59" s="167"/>
      <c r="H59" s="212"/>
      <c r="I59" s="212"/>
      <c r="J59" s="212"/>
      <c r="K59" s="212"/>
      <c r="L59" s="212"/>
      <c r="M59" s="27"/>
      <c r="N59" s="229"/>
      <c r="O59" s="229"/>
      <c r="Q59" s="2"/>
      <c r="V59" s="85"/>
      <c r="W59" s="85"/>
      <c r="X59" s="85"/>
    </row>
    <row r="60" spans="1:24" s="4" customFormat="1" ht="18.95" customHeight="1">
      <c r="A60" s="35" t="s">
        <v>98</v>
      </c>
      <c r="B60" s="80"/>
      <c r="C60" s="34"/>
      <c r="D60" s="34"/>
      <c r="E60" s="34"/>
      <c r="F60" s="36"/>
      <c r="G60" s="167"/>
      <c r="H60" s="57"/>
      <c r="I60" s="57"/>
      <c r="J60" s="57"/>
      <c r="K60" s="57"/>
      <c r="L60" s="57"/>
      <c r="M60" s="27"/>
      <c r="N60" s="281"/>
      <c r="O60" s="281"/>
      <c r="Q60" s="2"/>
      <c r="V60" s="85"/>
      <c r="W60" s="85"/>
      <c r="X60" s="85"/>
    </row>
    <row r="61" spans="1:24" s="94" customFormat="1" ht="36.950000000000003" customHeight="1">
      <c r="A61" s="240" t="s">
        <v>99</v>
      </c>
      <c r="B61" s="241"/>
      <c r="C61" s="241">
        <v>-450000</v>
      </c>
      <c r="D61" s="241">
        <v>-400000</v>
      </c>
      <c r="E61" s="242">
        <v>-325000</v>
      </c>
      <c r="F61" s="243">
        <v>-250000</v>
      </c>
      <c r="G61" s="167"/>
      <c r="H61" s="212">
        <v>-50000</v>
      </c>
      <c r="I61" s="212">
        <v>-50000</v>
      </c>
      <c r="J61" s="212">
        <v>-50000</v>
      </c>
      <c r="K61" s="212">
        <v>-50000</v>
      </c>
      <c r="L61" s="212">
        <v>-50000</v>
      </c>
      <c r="M61" s="82"/>
      <c r="N61" s="304" t="s">
        <v>34</v>
      </c>
      <c r="O61" s="229" t="s">
        <v>100</v>
      </c>
      <c r="Q61" s="24"/>
      <c r="V61" s="95"/>
      <c r="W61" s="95"/>
      <c r="X61" s="95"/>
    </row>
    <row r="62" spans="1:24" ht="11.1" customHeight="1">
      <c r="A62" s="244"/>
      <c r="B62" s="245"/>
      <c r="C62" s="245"/>
      <c r="D62" s="245"/>
      <c r="E62" s="245"/>
      <c r="F62" s="246"/>
      <c r="G62" s="247"/>
      <c r="H62" s="248"/>
      <c r="I62" s="248"/>
      <c r="J62" s="248"/>
      <c r="K62" s="248"/>
      <c r="L62" s="248"/>
      <c r="N62" s="248"/>
      <c r="O62" s="248"/>
      <c r="V62" s="86"/>
      <c r="W62" s="86"/>
      <c r="X62" s="86"/>
    </row>
    <row r="63" spans="1:24" s="4" customFormat="1" ht="21" customHeight="1">
      <c r="A63" s="33" t="s">
        <v>101</v>
      </c>
      <c r="B63" s="249"/>
      <c r="C63" s="250"/>
      <c r="D63" s="250"/>
      <c r="E63" s="250"/>
      <c r="F63" s="251"/>
      <c r="G63" s="167"/>
      <c r="H63" s="252"/>
      <c r="I63" s="252"/>
      <c r="J63" s="252"/>
      <c r="K63" s="252"/>
      <c r="L63" s="252"/>
      <c r="M63" s="27"/>
      <c r="N63" s="281"/>
      <c r="O63" s="281"/>
      <c r="Q63" s="2"/>
      <c r="V63" s="85"/>
      <c r="W63" s="85"/>
      <c r="X63" s="85"/>
    </row>
    <row r="64" spans="1:24" s="4" customFormat="1" ht="24.95" customHeight="1">
      <c r="A64" s="225" t="s">
        <v>102</v>
      </c>
      <c r="B64" s="209"/>
      <c r="C64" s="209"/>
      <c r="D64" s="209">
        <v>-20000</v>
      </c>
      <c r="E64" s="209">
        <v>-50000</v>
      </c>
      <c r="F64" s="210">
        <v>-70000</v>
      </c>
      <c r="G64" s="167"/>
      <c r="H64" s="212">
        <v>-100000</v>
      </c>
      <c r="I64" s="212">
        <v>-100000</v>
      </c>
      <c r="J64" s="212">
        <v>-100000</v>
      </c>
      <c r="K64" s="212">
        <v>-100000</v>
      </c>
      <c r="L64" s="212">
        <v>-100000</v>
      </c>
      <c r="M64" s="27"/>
      <c r="N64" s="304" t="s">
        <v>34</v>
      </c>
      <c r="O64" s="229" t="s">
        <v>103</v>
      </c>
      <c r="Q64" s="2"/>
      <c r="V64" s="85"/>
      <c r="W64" s="85"/>
      <c r="X64" s="85"/>
    </row>
    <row r="65" spans="1:37" ht="24.95" customHeight="1">
      <c r="A65" s="225" t="s">
        <v>104</v>
      </c>
      <c r="B65" s="209"/>
      <c r="C65" s="209"/>
      <c r="D65" s="209">
        <v>-30000</v>
      </c>
      <c r="E65" s="209">
        <v>-40000</v>
      </c>
      <c r="F65" s="210">
        <v>-50000</v>
      </c>
      <c r="G65" s="247"/>
      <c r="H65" s="212">
        <v>-70000</v>
      </c>
      <c r="I65" s="212">
        <v>-70000</v>
      </c>
      <c r="J65" s="212">
        <v>-70000</v>
      </c>
      <c r="K65" s="212">
        <v>-70000</v>
      </c>
      <c r="L65" s="212">
        <v>-70000</v>
      </c>
      <c r="N65" s="304" t="s">
        <v>34</v>
      </c>
      <c r="O65" s="229" t="s">
        <v>103</v>
      </c>
      <c r="V65" s="86"/>
      <c r="W65" s="86"/>
      <c r="X65" s="86"/>
    </row>
    <row r="66" spans="1:37" ht="6.95" customHeight="1">
      <c r="A66" s="37"/>
      <c r="B66" s="109"/>
      <c r="C66" s="109"/>
      <c r="D66" s="109"/>
      <c r="E66" s="109"/>
      <c r="F66" s="110"/>
      <c r="G66" s="165"/>
      <c r="H66" s="111"/>
      <c r="I66" s="111"/>
      <c r="J66" s="111"/>
      <c r="K66" s="111"/>
      <c r="L66" s="111"/>
      <c r="N66" s="248"/>
      <c r="O66" s="248"/>
      <c r="V66" s="86"/>
      <c r="W66" s="86"/>
      <c r="X66" s="86"/>
    </row>
    <row r="67" spans="1:37" s="59" customFormat="1" ht="33.950000000000003" customHeight="1" thickBot="1">
      <c r="A67" s="155" t="s">
        <v>105</v>
      </c>
      <c r="B67" s="156">
        <f>SUM(B51:B66)</f>
        <v>-735000</v>
      </c>
      <c r="C67" s="156">
        <f>SUM(C51:C66)</f>
        <v>-1200000</v>
      </c>
      <c r="D67" s="156">
        <f>SUM(D51:D66)</f>
        <v>-1050000</v>
      </c>
      <c r="E67" s="156">
        <f>SUM(E51:E66)</f>
        <v>-1315000</v>
      </c>
      <c r="F67" s="157">
        <f>SUM(F51:F66)</f>
        <v>-1620000</v>
      </c>
      <c r="G67" s="170"/>
      <c r="H67" s="158">
        <f>SUM(H51:H66)</f>
        <v>-1920000</v>
      </c>
      <c r="I67" s="158">
        <f>SUM(I51:I66)</f>
        <v>-1920000</v>
      </c>
      <c r="J67" s="158">
        <f>SUM(J51:J66)</f>
        <v>-1920000</v>
      </c>
      <c r="K67" s="158">
        <f>SUM(K51:K66)</f>
        <v>-1920000</v>
      </c>
      <c r="L67" s="158">
        <f>SUM(L51:L66)</f>
        <v>-1920000</v>
      </c>
      <c r="M67" s="58"/>
      <c r="N67" s="294"/>
      <c r="O67" s="294"/>
      <c r="Q67" s="2"/>
      <c r="V67" s="60"/>
      <c r="W67" s="60"/>
      <c r="X67" s="60"/>
    </row>
    <row r="68" spans="1:37" s="4" customFormat="1" ht="6.95" customHeight="1" thickBot="1">
      <c r="A68" s="130"/>
      <c r="B68" s="45"/>
      <c r="C68" s="45"/>
      <c r="D68" s="45"/>
      <c r="E68" s="45"/>
      <c r="F68" s="45"/>
      <c r="G68" s="169"/>
      <c r="H68" s="45"/>
      <c r="I68" s="45"/>
      <c r="J68" s="45"/>
      <c r="K68" s="45"/>
      <c r="L68" s="45"/>
      <c r="M68" s="19"/>
      <c r="N68" s="229"/>
      <c r="O68" s="229"/>
      <c r="Q68" s="2"/>
      <c r="V68" s="5"/>
      <c r="W68" s="5"/>
      <c r="X68" s="5"/>
    </row>
    <row r="69" spans="1:37" s="91" customFormat="1" ht="33" customHeight="1" thickBot="1">
      <c r="A69" s="131" t="s">
        <v>106</v>
      </c>
      <c r="B69" s="116">
        <f>SUM(B47,B67)</f>
        <v>22267200</v>
      </c>
      <c r="C69" s="116">
        <f>SUM(C47,C67)</f>
        <v>5670200</v>
      </c>
      <c r="D69" s="116">
        <f>SUM(D47,D67)</f>
        <v>230300</v>
      </c>
      <c r="E69" s="116">
        <f>SUM(E47,E67)</f>
        <v>535800</v>
      </c>
      <c r="F69" s="117">
        <f>SUM(F47,F67)</f>
        <v>744950</v>
      </c>
      <c r="G69" s="173"/>
      <c r="H69" s="118">
        <f>SUM(H47,H67)</f>
        <v>826496</v>
      </c>
      <c r="I69" s="118">
        <f>SUM(I47,I67)</f>
        <v>864892.4299999997</v>
      </c>
      <c r="J69" s="118">
        <f>SUM(J47,J67)</f>
        <v>905150</v>
      </c>
      <c r="K69" s="118">
        <f>SUM(K47,K67)</f>
        <v>947296.25</v>
      </c>
      <c r="L69" s="118">
        <f>SUM(L47,L67)</f>
        <v>991400.07500000019</v>
      </c>
      <c r="M69" s="90"/>
      <c r="N69" s="294"/>
      <c r="O69" s="294"/>
      <c r="Q69" s="92"/>
      <c r="V69" s="93"/>
      <c r="W69" s="93"/>
      <c r="X69" s="93"/>
    </row>
    <row r="70" spans="1:37" s="91" customFormat="1" ht="33" customHeight="1" thickBot="1">
      <c r="A70" s="127"/>
      <c r="B70" s="123"/>
      <c r="C70" s="123"/>
      <c r="D70" s="123"/>
      <c r="E70" s="123"/>
      <c r="F70" s="123"/>
      <c r="G70" s="173"/>
      <c r="H70" s="128"/>
      <c r="I70" s="128"/>
      <c r="J70" s="128"/>
      <c r="K70" s="128"/>
      <c r="L70" s="128"/>
      <c r="M70" s="90"/>
      <c r="N70" s="294"/>
      <c r="O70" s="294"/>
      <c r="Q70" s="92"/>
      <c r="V70" s="93"/>
      <c r="W70" s="93"/>
      <c r="X70" s="93"/>
    </row>
    <row r="71" spans="1:37" s="44" customFormat="1" ht="57" customHeight="1" thickBot="1">
      <c r="A71" s="178" t="s">
        <v>107</v>
      </c>
      <c r="B71" s="179">
        <f>SUM(B69)</f>
        <v>22267200</v>
      </c>
      <c r="C71" s="179">
        <f>SUM(B71,C69)</f>
        <v>27937400</v>
      </c>
      <c r="D71" s="179">
        <f>SUM(C71,D69)</f>
        <v>28167700</v>
      </c>
      <c r="E71" s="179">
        <f>SUM(D71,E69)</f>
        <v>28703500</v>
      </c>
      <c r="F71" s="180">
        <f>SUM(E71,F69)</f>
        <v>29448450</v>
      </c>
      <c r="G71" s="173"/>
      <c r="H71" s="181">
        <f>SUM(F71,H69)</f>
        <v>30274946</v>
      </c>
      <c r="I71" s="181">
        <f>SUM(H71,I69)</f>
        <v>31139838.43</v>
      </c>
      <c r="J71" s="181">
        <v>32044975</v>
      </c>
      <c r="K71" s="181">
        <f>SUM(J71,K69)</f>
        <v>32992271.25</v>
      </c>
      <c r="L71" s="181">
        <f>SUM(K71,L69)</f>
        <v>33983671.325000003</v>
      </c>
      <c r="M71" s="46"/>
      <c r="N71" s="128"/>
      <c r="O71" s="301"/>
      <c r="P71" s="48"/>
      <c r="Q71" s="2"/>
      <c r="R71" s="48"/>
      <c r="S71" s="48"/>
      <c r="T71" s="48"/>
      <c r="U71" s="48"/>
      <c r="V71" s="49"/>
      <c r="W71" s="49"/>
      <c r="X71" s="49"/>
      <c r="Y71" s="48"/>
      <c r="Z71" s="48"/>
      <c r="AA71" s="48"/>
      <c r="AB71" s="48"/>
      <c r="AC71" s="48"/>
      <c r="AD71" s="48"/>
      <c r="AE71" s="48"/>
      <c r="AF71" s="48"/>
      <c r="AG71" s="48"/>
      <c r="AH71" s="48"/>
      <c r="AI71" s="48"/>
      <c r="AJ71" s="48"/>
      <c r="AK71" s="48"/>
    </row>
    <row r="72" spans="1:37" s="44" customFormat="1" ht="81.95" customHeight="1" thickBot="1">
      <c r="A72" s="160" t="s">
        <v>108</v>
      </c>
      <c r="B72" s="124">
        <f>SUM(B71)</f>
        <v>22267200</v>
      </c>
      <c r="C72" s="124">
        <v>28716750</v>
      </c>
      <c r="D72" s="124">
        <v>29172775</v>
      </c>
      <c r="E72" s="124">
        <v>29724550</v>
      </c>
      <c r="F72" s="124">
        <v>30488800</v>
      </c>
      <c r="G72" s="173"/>
      <c r="H72" s="124">
        <f>SUM(H71)+(F72*0.035)</f>
        <v>31342054</v>
      </c>
      <c r="I72" s="289">
        <f>SUM(I71)+(H72*0.035)</f>
        <v>32236810.32</v>
      </c>
      <c r="J72" s="291">
        <v>33173250</v>
      </c>
      <c r="K72" s="290">
        <f>SUM(K71)+(J72*0.035)</f>
        <v>34153335</v>
      </c>
      <c r="L72" s="124">
        <f>SUM(L71)+(K72*0.035)</f>
        <v>35179038.050000004</v>
      </c>
      <c r="M72" s="46"/>
      <c r="N72" s="288"/>
      <c r="O72" s="302"/>
      <c r="P72" s="48"/>
      <c r="Q72" s="2"/>
      <c r="R72" s="48"/>
      <c r="S72" s="48"/>
      <c r="T72" s="48"/>
      <c r="U72" s="48"/>
      <c r="V72" s="49"/>
      <c r="W72" s="49"/>
      <c r="X72" s="49"/>
      <c r="Y72" s="48"/>
      <c r="Z72" s="48"/>
      <c r="AA72" s="48"/>
      <c r="AB72" s="48"/>
      <c r="AC72" s="48"/>
      <c r="AD72" s="48"/>
      <c r="AE72" s="48"/>
      <c r="AF72" s="48"/>
      <c r="AG72" s="48"/>
      <c r="AH72" s="48"/>
      <c r="AI72" s="48"/>
      <c r="AJ72" s="48"/>
      <c r="AK72" s="48"/>
    </row>
    <row r="73" spans="1:37" ht="27.95" customHeight="1">
      <c r="A73" s="1"/>
      <c r="B73" s="20"/>
      <c r="C73" s="20"/>
      <c r="D73" s="20"/>
      <c r="E73" s="20"/>
      <c r="F73" s="20"/>
      <c r="H73" s="13"/>
      <c r="I73" s="13"/>
      <c r="J73" s="13"/>
      <c r="K73" s="13"/>
      <c r="L73" s="13"/>
      <c r="M73" s="13"/>
      <c r="N73" s="13"/>
      <c r="O73" s="13"/>
    </row>
    <row r="74" spans="1:37" s="66" customFormat="1" ht="75.95" customHeight="1">
      <c r="A74" s="65"/>
      <c r="B74" s="64"/>
      <c r="C74" s="64"/>
      <c r="D74" s="64"/>
      <c r="E74" s="64"/>
      <c r="F74" s="64"/>
      <c r="G74" s="164"/>
      <c r="H74" s="266"/>
      <c r="I74" s="266"/>
      <c r="J74" s="266"/>
      <c r="K74" s="266"/>
      <c r="L74" s="266"/>
      <c r="M74" s="266"/>
      <c r="N74" s="13"/>
      <c r="O74" s="13"/>
      <c r="V74" s="67"/>
      <c r="W74" s="67"/>
      <c r="X74" s="67"/>
    </row>
    <row r="75" spans="1:37" ht="12.75" customHeight="1">
      <c r="A75" s="1"/>
      <c r="B75" s="20"/>
      <c r="C75" s="20"/>
      <c r="D75" s="20"/>
      <c r="E75" s="20"/>
      <c r="F75" s="20"/>
      <c r="H75" s="13"/>
      <c r="I75" s="13"/>
      <c r="J75" s="13"/>
      <c r="K75" s="13"/>
      <c r="L75" s="13"/>
      <c r="M75" s="13"/>
      <c r="N75" s="13"/>
      <c r="O75" s="13"/>
    </row>
    <row r="76" spans="1:37" ht="39.950000000000003" customHeight="1">
      <c r="A76" s="1"/>
      <c r="B76" s="20"/>
      <c r="C76" s="20"/>
      <c r="D76" s="20"/>
      <c r="E76" s="20"/>
      <c r="F76" s="20"/>
      <c r="H76" s="13"/>
      <c r="I76" s="13"/>
      <c r="J76" s="266"/>
      <c r="K76" s="13"/>
      <c r="L76" s="13"/>
      <c r="M76" s="13"/>
      <c r="N76" s="13"/>
      <c r="O76" s="13"/>
    </row>
    <row r="77" spans="1:37" ht="12.75" customHeight="1">
      <c r="A77" s="1"/>
      <c r="B77" s="20"/>
      <c r="C77" s="20"/>
      <c r="D77" s="20"/>
      <c r="E77" s="20"/>
      <c r="F77" s="20"/>
      <c r="H77" s="13"/>
      <c r="I77" s="13"/>
      <c r="J77" s="13"/>
      <c r="K77" s="13"/>
      <c r="L77" s="13"/>
      <c r="M77" s="13"/>
      <c r="N77" s="13"/>
      <c r="O77" s="13"/>
    </row>
    <row r="78" spans="1:37" ht="12.75" customHeight="1">
      <c r="A78" s="1"/>
      <c r="B78" s="20"/>
      <c r="C78" s="20"/>
      <c r="D78" s="20"/>
      <c r="E78" s="20"/>
      <c r="F78" s="20"/>
      <c r="H78" s="13"/>
      <c r="I78" s="13"/>
      <c r="J78" s="13"/>
      <c r="K78" s="13"/>
      <c r="L78" s="13"/>
      <c r="M78" s="13"/>
      <c r="N78" s="13"/>
      <c r="O78" s="13"/>
    </row>
    <row r="79" spans="1:37" s="14" customFormat="1" ht="12.75" customHeight="1">
      <c r="A79" s="1"/>
      <c r="B79" s="20"/>
      <c r="C79" s="20"/>
      <c r="D79" s="20"/>
      <c r="E79" s="20"/>
      <c r="F79" s="20"/>
      <c r="G79" s="163"/>
      <c r="H79" s="13"/>
      <c r="I79" s="13"/>
      <c r="J79" s="13"/>
      <c r="K79" s="13"/>
      <c r="L79" s="13"/>
      <c r="M79" s="13"/>
      <c r="N79" s="13"/>
      <c r="O79" s="13"/>
      <c r="P79" s="2"/>
      <c r="Q79" s="2"/>
      <c r="R79" s="2"/>
      <c r="S79" s="2"/>
      <c r="T79" s="2"/>
      <c r="U79" s="2"/>
      <c r="V79" s="3"/>
      <c r="W79" s="3"/>
      <c r="X79" s="3"/>
      <c r="Y79" s="2"/>
      <c r="Z79" s="2"/>
      <c r="AA79" s="2"/>
      <c r="AB79" s="2"/>
      <c r="AC79" s="2"/>
      <c r="AD79" s="2"/>
      <c r="AE79" s="2"/>
      <c r="AF79" s="2"/>
      <c r="AG79" s="2"/>
      <c r="AH79" s="2"/>
      <c r="AI79" s="2"/>
      <c r="AJ79" s="2"/>
      <c r="AK79" s="2"/>
    </row>
    <row r="80" spans="1:37" s="14" customFormat="1" ht="12.75" customHeight="1">
      <c r="A80" s="1"/>
      <c r="B80" s="20"/>
      <c r="C80" s="20"/>
      <c r="D80" s="20"/>
      <c r="E80" s="20"/>
      <c r="F80" s="20"/>
      <c r="G80" s="163"/>
      <c r="H80" s="13"/>
      <c r="I80" s="13"/>
      <c r="J80" s="13"/>
      <c r="K80" s="13"/>
      <c r="L80" s="13"/>
      <c r="M80" s="13"/>
      <c r="N80" s="13"/>
      <c r="O80" s="13"/>
      <c r="P80" s="2"/>
      <c r="Q80" s="2"/>
      <c r="R80" s="2"/>
      <c r="S80" s="2"/>
      <c r="T80" s="2"/>
      <c r="U80" s="2"/>
      <c r="V80" s="3"/>
      <c r="W80" s="3"/>
      <c r="X80" s="3"/>
      <c r="Y80" s="2"/>
      <c r="Z80" s="2"/>
      <c r="AA80" s="2"/>
      <c r="AB80" s="2"/>
      <c r="AC80" s="2"/>
      <c r="AD80" s="2"/>
      <c r="AE80" s="2"/>
      <c r="AF80" s="2"/>
      <c r="AG80" s="2"/>
      <c r="AH80" s="2"/>
      <c r="AI80" s="2"/>
      <c r="AJ80" s="2"/>
      <c r="AK80" s="2"/>
    </row>
    <row r="81" spans="1:37" s="14" customFormat="1" ht="12.75" customHeight="1">
      <c r="A81" s="1"/>
      <c r="B81" s="20"/>
      <c r="C81" s="20"/>
      <c r="D81" s="20"/>
      <c r="E81" s="20"/>
      <c r="F81" s="20"/>
      <c r="G81" s="163"/>
      <c r="H81" s="13"/>
      <c r="I81" s="13"/>
      <c r="J81" s="13"/>
      <c r="K81" s="13"/>
      <c r="L81" s="13"/>
      <c r="M81" s="13"/>
      <c r="N81" s="13"/>
      <c r="O81" s="13"/>
      <c r="P81" s="2"/>
      <c r="Q81" s="2"/>
      <c r="R81" s="2"/>
      <c r="S81" s="2"/>
      <c r="T81" s="2"/>
      <c r="U81" s="2"/>
      <c r="V81" s="3"/>
      <c r="W81" s="3"/>
      <c r="X81" s="3"/>
      <c r="Y81" s="2"/>
      <c r="Z81" s="2"/>
      <c r="AA81" s="2"/>
      <c r="AB81" s="2"/>
      <c r="AC81" s="2"/>
      <c r="AD81" s="2"/>
      <c r="AE81" s="2"/>
      <c r="AF81" s="2"/>
      <c r="AG81" s="2"/>
      <c r="AH81" s="2"/>
      <c r="AI81" s="2"/>
      <c r="AJ81" s="2"/>
      <c r="AK81" s="2"/>
    </row>
    <row r="82" spans="1:37" s="14" customFormat="1" ht="12.75" customHeight="1">
      <c r="A82" s="1"/>
      <c r="B82" s="20"/>
      <c r="C82" s="20"/>
      <c r="D82" s="20"/>
      <c r="E82" s="20"/>
      <c r="F82" s="20"/>
      <c r="G82" s="163"/>
      <c r="H82" s="13"/>
      <c r="I82" s="13"/>
      <c r="J82" s="13"/>
      <c r="K82" s="13"/>
      <c r="L82" s="13"/>
      <c r="M82" s="13"/>
      <c r="N82" s="13"/>
      <c r="O82" s="13"/>
      <c r="P82" s="2"/>
      <c r="Q82" s="2"/>
      <c r="R82" s="2"/>
      <c r="S82" s="2"/>
      <c r="T82" s="2"/>
      <c r="U82" s="2"/>
      <c r="V82" s="3"/>
      <c r="W82" s="3"/>
      <c r="X82" s="3"/>
      <c r="Y82" s="2"/>
      <c r="Z82" s="2"/>
      <c r="AA82" s="2"/>
      <c r="AB82" s="2"/>
      <c r="AC82" s="2"/>
      <c r="AD82" s="2"/>
      <c r="AE82" s="2"/>
      <c r="AF82" s="2"/>
      <c r="AG82" s="2"/>
      <c r="AH82" s="2"/>
      <c r="AI82" s="2"/>
      <c r="AJ82" s="2"/>
      <c r="AK82" s="2"/>
    </row>
    <row r="83" spans="1:37" s="14" customFormat="1" ht="12.75" customHeight="1">
      <c r="A83" s="1"/>
      <c r="B83" s="20"/>
      <c r="C83" s="20"/>
      <c r="D83" s="20"/>
      <c r="E83" s="20"/>
      <c r="F83" s="20"/>
      <c r="G83" s="163"/>
      <c r="H83" s="13"/>
      <c r="I83" s="13"/>
      <c r="J83" s="13"/>
      <c r="K83" s="13"/>
      <c r="L83" s="13"/>
      <c r="M83" s="13"/>
      <c r="N83" s="13"/>
      <c r="O83" s="13"/>
      <c r="P83" s="2"/>
      <c r="Q83" s="2"/>
      <c r="R83" s="2"/>
      <c r="S83" s="2"/>
      <c r="T83" s="2"/>
      <c r="U83" s="2"/>
      <c r="V83" s="3"/>
      <c r="W83" s="3"/>
      <c r="X83" s="3"/>
      <c r="Y83" s="2"/>
      <c r="Z83" s="2"/>
      <c r="AA83" s="2"/>
      <c r="AB83" s="2"/>
      <c r="AC83" s="2"/>
      <c r="AD83" s="2"/>
      <c r="AE83" s="2"/>
      <c r="AF83" s="2"/>
      <c r="AG83" s="2"/>
      <c r="AH83" s="2"/>
      <c r="AI83" s="2"/>
      <c r="AJ83" s="2"/>
      <c r="AK83" s="2"/>
    </row>
    <row r="84" spans="1:37" s="14" customFormat="1" ht="12.75" customHeight="1">
      <c r="A84" s="1"/>
      <c r="B84" s="20"/>
      <c r="C84" s="20"/>
      <c r="D84" s="20"/>
      <c r="E84" s="20"/>
      <c r="F84" s="20"/>
      <c r="G84" s="163"/>
      <c r="H84" s="13"/>
      <c r="I84" s="13"/>
      <c r="J84" s="13"/>
      <c r="K84" s="13"/>
      <c r="L84" s="13"/>
      <c r="M84" s="13"/>
      <c r="N84" s="13"/>
      <c r="O84" s="13"/>
      <c r="P84" s="2"/>
      <c r="Q84" s="2"/>
      <c r="R84" s="2"/>
      <c r="S84" s="2"/>
      <c r="T84" s="2"/>
      <c r="U84" s="2"/>
      <c r="V84" s="3"/>
      <c r="W84" s="3"/>
      <c r="X84" s="3"/>
      <c r="Y84" s="2"/>
      <c r="Z84" s="2"/>
      <c r="AA84" s="2"/>
      <c r="AB84" s="2"/>
      <c r="AC84" s="2"/>
      <c r="AD84" s="2"/>
      <c r="AE84" s="2"/>
      <c r="AF84" s="2"/>
      <c r="AG84" s="2"/>
      <c r="AH84" s="2"/>
      <c r="AI84" s="2"/>
      <c r="AJ84" s="2"/>
      <c r="AK84" s="2"/>
    </row>
    <row r="85" spans="1:37" s="14" customFormat="1" ht="12.75" customHeight="1">
      <c r="A85" s="1"/>
      <c r="B85" s="20"/>
      <c r="C85" s="20"/>
      <c r="D85" s="20"/>
      <c r="E85" s="20"/>
      <c r="F85" s="20"/>
      <c r="G85" s="163"/>
      <c r="H85" s="13"/>
      <c r="I85" s="13"/>
      <c r="J85" s="13"/>
      <c r="K85" s="13"/>
      <c r="L85" s="13"/>
      <c r="M85" s="13"/>
      <c r="N85" s="13"/>
      <c r="O85" s="13"/>
      <c r="P85" s="2"/>
      <c r="Q85" s="2"/>
      <c r="R85" s="2"/>
      <c r="S85" s="2"/>
      <c r="T85" s="2"/>
      <c r="U85" s="2"/>
      <c r="V85" s="3"/>
      <c r="W85" s="3"/>
      <c r="X85" s="3"/>
      <c r="Y85" s="2"/>
      <c r="Z85" s="2"/>
      <c r="AA85" s="2"/>
      <c r="AB85" s="2"/>
      <c r="AC85" s="2"/>
      <c r="AD85" s="2"/>
      <c r="AE85" s="2"/>
      <c r="AF85" s="2"/>
      <c r="AG85" s="2"/>
      <c r="AH85" s="2"/>
      <c r="AI85" s="2"/>
      <c r="AJ85" s="2"/>
      <c r="AK85" s="2"/>
    </row>
    <row r="86" spans="1:37" s="14" customFormat="1" ht="12.75" customHeight="1">
      <c r="A86" s="1"/>
      <c r="B86" s="20"/>
      <c r="C86" s="20"/>
      <c r="D86" s="20"/>
      <c r="E86" s="20"/>
      <c r="F86" s="20"/>
      <c r="G86" s="163"/>
      <c r="H86" s="13"/>
      <c r="I86" s="13"/>
      <c r="J86" s="13"/>
      <c r="K86" s="13"/>
      <c r="L86" s="13"/>
      <c r="M86" s="13"/>
      <c r="N86" s="13"/>
      <c r="O86" s="13"/>
      <c r="P86" s="2"/>
      <c r="Q86" s="2"/>
      <c r="R86" s="2"/>
      <c r="S86" s="2"/>
      <c r="T86" s="2"/>
      <c r="U86" s="2"/>
      <c r="V86" s="3"/>
      <c r="W86" s="3"/>
      <c r="X86" s="3"/>
      <c r="Y86" s="2"/>
      <c r="Z86" s="2"/>
      <c r="AA86" s="2"/>
      <c r="AB86" s="2"/>
      <c r="AC86" s="2"/>
      <c r="AD86" s="2"/>
      <c r="AE86" s="2"/>
      <c r="AF86" s="2"/>
      <c r="AG86" s="2"/>
      <c r="AH86" s="2"/>
      <c r="AI86" s="2"/>
      <c r="AJ86" s="2"/>
      <c r="AK86" s="2"/>
    </row>
    <row r="87" spans="1:37" s="14" customFormat="1" ht="12.75" customHeight="1">
      <c r="A87" s="1"/>
      <c r="B87" s="20"/>
      <c r="C87" s="20"/>
      <c r="D87" s="20"/>
      <c r="E87" s="20"/>
      <c r="F87" s="20"/>
      <c r="G87" s="163"/>
      <c r="H87" s="13"/>
      <c r="I87" s="13"/>
      <c r="J87" s="13"/>
      <c r="K87" s="13"/>
      <c r="L87" s="13"/>
      <c r="M87" s="13"/>
      <c r="N87" s="13"/>
      <c r="O87" s="13"/>
      <c r="P87" s="2"/>
      <c r="Q87" s="2"/>
      <c r="R87" s="2"/>
      <c r="S87" s="2"/>
      <c r="T87" s="2"/>
      <c r="U87" s="2"/>
      <c r="V87" s="3"/>
      <c r="W87" s="3"/>
      <c r="X87" s="3"/>
      <c r="Y87" s="2"/>
      <c r="Z87" s="2"/>
      <c r="AA87" s="2"/>
      <c r="AB87" s="2"/>
      <c r="AC87" s="2"/>
      <c r="AD87" s="2"/>
      <c r="AE87" s="2"/>
      <c r="AF87" s="2"/>
      <c r="AG87" s="2"/>
      <c r="AH87" s="2"/>
      <c r="AI87" s="2"/>
      <c r="AJ87" s="2"/>
      <c r="AK87" s="2"/>
    </row>
    <row r="88" spans="1:37" s="14" customFormat="1" ht="12.75" customHeight="1">
      <c r="A88" s="1"/>
      <c r="B88" s="20"/>
      <c r="C88" s="20"/>
      <c r="D88" s="20"/>
      <c r="E88" s="20"/>
      <c r="F88" s="20"/>
      <c r="G88" s="163"/>
      <c r="H88" s="13"/>
      <c r="I88" s="13"/>
      <c r="J88" s="13"/>
      <c r="K88" s="13"/>
      <c r="L88" s="13"/>
      <c r="M88" s="13"/>
      <c r="N88" s="13"/>
      <c r="O88" s="13"/>
      <c r="P88" s="2"/>
      <c r="Q88" s="2"/>
      <c r="R88" s="2"/>
      <c r="S88" s="2"/>
      <c r="T88" s="2"/>
      <c r="U88" s="2"/>
      <c r="V88" s="3"/>
      <c r="W88" s="3"/>
      <c r="X88" s="3"/>
      <c r="Y88" s="2"/>
      <c r="Z88" s="2"/>
      <c r="AA88" s="2"/>
      <c r="AB88" s="2"/>
      <c r="AC88" s="2"/>
      <c r="AD88" s="2"/>
      <c r="AE88" s="2"/>
      <c r="AF88" s="2"/>
      <c r="AG88" s="2"/>
      <c r="AH88" s="2"/>
      <c r="AI88" s="2"/>
      <c r="AJ88" s="2"/>
      <c r="AK88" s="2"/>
    </row>
    <row r="89" spans="1:37" s="14" customFormat="1" ht="12.75" customHeight="1">
      <c r="A89" s="1"/>
      <c r="B89" s="20"/>
      <c r="C89" s="20"/>
      <c r="D89" s="20"/>
      <c r="E89" s="20"/>
      <c r="F89" s="20"/>
      <c r="G89" s="163"/>
      <c r="H89" s="13"/>
      <c r="I89" s="13"/>
      <c r="J89" s="13"/>
      <c r="K89" s="13"/>
      <c r="L89" s="13"/>
      <c r="M89" s="13"/>
      <c r="N89" s="13"/>
      <c r="O89" s="13"/>
      <c r="P89" s="2"/>
      <c r="Q89" s="2"/>
      <c r="R89" s="2"/>
      <c r="S89" s="2"/>
      <c r="T89" s="2"/>
      <c r="U89" s="2"/>
      <c r="V89" s="3"/>
      <c r="W89" s="3"/>
      <c r="X89" s="3"/>
      <c r="Y89" s="2"/>
      <c r="Z89" s="2"/>
      <c r="AA89" s="2"/>
      <c r="AB89" s="2"/>
      <c r="AC89" s="2"/>
      <c r="AD89" s="2"/>
      <c r="AE89" s="2"/>
      <c r="AF89" s="2"/>
      <c r="AG89" s="2"/>
      <c r="AH89" s="2"/>
      <c r="AI89" s="2"/>
      <c r="AJ89" s="2"/>
      <c r="AK89" s="2"/>
    </row>
    <row r="90" spans="1:37" s="14" customFormat="1" ht="12.75" customHeight="1">
      <c r="A90" s="1"/>
      <c r="B90" s="20"/>
      <c r="C90" s="20"/>
      <c r="D90" s="20"/>
      <c r="E90" s="20">
        <v>5</v>
      </c>
      <c r="F90" s="20"/>
      <c r="G90" s="163"/>
      <c r="H90" s="13"/>
      <c r="I90" s="13"/>
      <c r="J90" s="13"/>
      <c r="K90" s="13"/>
      <c r="L90" s="13"/>
      <c r="M90" s="13"/>
      <c r="N90" s="13"/>
      <c r="O90" s="13"/>
      <c r="P90" s="2"/>
      <c r="Q90" s="2"/>
      <c r="R90" s="2"/>
      <c r="S90" s="2"/>
      <c r="T90" s="2"/>
      <c r="U90" s="2"/>
      <c r="V90" s="3"/>
      <c r="W90" s="3"/>
      <c r="X90" s="3"/>
      <c r="Y90" s="2"/>
      <c r="Z90" s="2"/>
      <c r="AA90" s="2"/>
      <c r="AB90" s="2"/>
      <c r="AC90" s="2"/>
      <c r="AD90" s="2"/>
      <c r="AE90" s="2"/>
      <c r="AF90" s="2"/>
      <c r="AG90" s="2"/>
      <c r="AH90" s="2"/>
      <c r="AI90" s="2"/>
      <c r="AJ90" s="2"/>
      <c r="AK90" s="2"/>
    </row>
    <row r="91" spans="1:37" s="14" customFormat="1" ht="12.75" customHeight="1">
      <c r="A91" s="1"/>
      <c r="B91" s="20"/>
      <c r="C91" s="20"/>
      <c r="D91" s="20"/>
      <c r="E91" s="20"/>
      <c r="F91" s="20"/>
      <c r="G91" s="163"/>
      <c r="H91" s="13"/>
      <c r="I91" s="13"/>
      <c r="J91" s="13"/>
      <c r="K91" s="13"/>
      <c r="L91" s="13"/>
      <c r="M91" s="13"/>
      <c r="N91" s="13"/>
      <c r="O91" s="13"/>
      <c r="P91" s="2"/>
      <c r="Q91" s="2"/>
      <c r="R91" s="2"/>
      <c r="S91" s="2"/>
      <c r="T91" s="2"/>
      <c r="U91" s="2"/>
      <c r="V91" s="3"/>
      <c r="W91" s="3"/>
      <c r="X91" s="3"/>
      <c r="Y91" s="2"/>
      <c r="Z91" s="2"/>
      <c r="AA91" s="2"/>
      <c r="AB91" s="2"/>
      <c r="AC91" s="2"/>
      <c r="AD91" s="2"/>
      <c r="AE91" s="2"/>
      <c r="AF91" s="2"/>
      <c r="AG91" s="2"/>
      <c r="AH91" s="2"/>
      <c r="AI91" s="2"/>
      <c r="AJ91" s="2"/>
      <c r="AK91" s="2"/>
    </row>
    <row r="92" spans="1:37" s="14" customFormat="1" ht="12.75" customHeight="1">
      <c r="A92" s="1"/>
      <c r="B92" s="20"/>
      <c r="C92" s="20"/>
      <c r="D92" s="20"/>
      <c r="E92" s="20"/>
      <c r="F92" s="20"/>
      <c r="G92" s="163"/>
      <c r="H92" s="13"/>
      <c r="I92" s="13"/>
      <c r="J92" s="13"/>
      <c r="K92" s="13"/>
      <c r="L92" s="13"/>
      <c r="M92" s="13"/>
      <c r="N92" s="13"/>
      <c r="O92" s="13"/>
      <c r="P92" s="2"/>
      <c r="Q92" s="2"/>
      <c r="R92" s="2"/>
      <c r="S92" s="2"/>
      <c r="T92" s="2"/>
      <c r="U92" s="2"/>
      <c r="V92" s="3"/>
      <c r="W92" s="3"/>
      <c r="X92" s="3"/>
      <c r="Y92" s="2"/>
      <c r="Z92" s="2"/>
      <c r="AA92" s="2"/>
      <c r="AB92" s="2"/>
      <c r="AC92" s="2"/>
      <c r="AD92" s="2"/>
      <c r="AE92" s="2"/>
      <c r="AF92" s="2"/>
      <c r="AG92" s="2"/>
      <c r="AH92" s="2"/>
      <c r="AI92" s="2"/>
      <c r="AJ92" s="2"/>
      <c r="AK92" s="2"/>
    </row>
    <row r="93" spans="1:37" s="14" customFormat="1" ht="12.75" customHeight="1">
      <c r="A93" s="1"/>
      <c r="B93" s="20"/>
      <c r="C93" s="20"/>
      <c r="D93" s="20"/>
      <c r="E93" s="20"/>
      <c r="F93" s="20"/>
      <c r="G93" s="163"/>
      <c r="H93" s="13"/>
      <c r="I93" s="13"/>
      <c r="J93" s="13"/>
      <c r="K93" s="13"/>
      <c r="L93" s="13"/>
      <c r="M93" s="13"/>
      <c r="N93" s="13"/>
      <c r="O93" s="13"/>
      <c r="P93" s="2"/>
      <c r="Q93" s="2"/>
      <c r="R93" s="2"/>
      <c r="S93" s="2"/>
      <c r="T93" s="2"/>
      <c r="U93" s="2"/>
      <c r="V93" s="3"/>
      <c r="W93" s="3"/>
      <c r="X93" s="3"/>
      <c r="Y93" s="2"/>
      <c r="Z93" s="2"/>
      <c r="AA93" s="2"/>
      <c r="AB93" s="2"/>
      <c r="AC93" s="2"/>
      <c r="AD93" s="2"/>
      <c r="AE93" s="2"/>
      <c r="AF93" s="2"/>
      <c r="AG93" s="2"/>
      <c r="AH93" s="2"/>
      <c r="AI93" s="2"/>
      <c r="AJ93" s="2"/>
      <c r="AK93" s="2"/>
    </row>
    <row r="94" spans="1:37" s="14" customFormat="1" ht="12.75" customHeight="1">
      <c r="A94" s="1"/>
      <c r="B94" s="20"/>
      <c r="C94" s="20"/>
      <c r="D94" s="20"/>
      <c r="E94" s="20"/>
      <c r="F94" s="20"/>
      <c r="G94" s="163"/>
      <c r="H94" s="13"/>
      <c r="I94" s="13"/>
      <c r="J94" s="13"/>
      <c r="K94" s="13"/>
      <c r="L94" s="13"/>
      <c r="M94" s="13"/>
      <c r="N94" s="13"/>
      <c r="O94" s="13"/>
      <c r="P94" s="2"/>
      <c r="Q94" s="2"/>
      <c r="R94" s="2"/>
      <c r="S94" s="2"/>
      <c r="T94" s="2"/>
      <c r="U94" s="2"/>
      <c r="V94" s="3"/>
      <c r="W94" s="3"/>
      <c r="X94" s="3"/>
      <c r="Y94" s="2"/>
      <c r="Z94" s="2"/>
      <c r="AA94" s="2"/>
      <c r="AB94" s="2"/>
      <c r="AC94" s="2"/>
      <c r="AD94" s="2"/>
      <c r="AE94" s="2"/>
      <c r="AF94" s="2"/>
      <c r="AG94" s="2"/>
      <c r="AH94" s="2"/>
      <c r="AI94" s="2"/>
      <c r="AJ94" s="2"/>
      <c r="AK94" s="2"/>
    </row>
    <row r="95" spans="1:37" s="14" customFormat="1" ht="12.75" customHeight="1">
      <c r="A95" s="1"/>
      <c r="B95" s="20"/>
      <c r="C95" s="20"/>
      <c r="D95" s="20"/>
      <c r="E95" s="20"/>
      <c r="F95" s="20"/>
      <c r="G95" s="163"/>
      <c r="H95" s="13"/>
      <c r="I95" s="13"/>
      <c r="J95" s="13"/>
      <c r="K95" s="13"/>
      <c r="L95" s="13"/>
      <c r="M95" s="13"/>
      <c r="N95" s="13"/>
      <c r="O95" s="13"/>
      <c r="P95" s="2"/>
      <c r="Q95" s="2"/>
      <c r="R95" s="2"/>
      <c r="S95" s="2"/>
      <c r="T95" s="2"/>
      <c r="U95" s="2"/>
      <c r="V95" s="3"/>
      <c r="W95" s="3"/>
      <c r="X95" s="3"/>
      <c r="Y95" s="2"/>
      <c r="Z95" s="2"/>
      <c r="AA95" s="2"/>
      <c r="AB95" s="2"/>
      <c r="AC95" s="2"/>
      <c r="AD95" s="2"/>
      <c r="AE95" s="2"/>
      <c r="AF95" s="2"/>
      <c r="AG95" s="2"/>
      <c r="AH95" s="2"/>
      <c r="AI95" s="2"/>
      <c r="AJ95" s="2"/>
      <c r="AK95" s="2"/>
    </row>
    <row r="96" spans="1:37" s="14" customFormat="1" ht="12.75" customHeight="1">
      <c r="A96" s="1"/>
      <c r="B96" s="20"/>
      <c r="C96" s="20"/>
      <c r="D96" s="20"/>
      <c r="E96" s="20"/>
      <c r="F96" s="20"/>
      <c r="G96" s="163"/>
      <c r="H96" s="13"/>
      <c r="I96" s="13"/>
      <c r="J96" s="13"/>
      <c r="K96" s="13"/>
      <c r="L96" s="13"/>
      <c r="M96" s="13"/>
      <c r="N96" s="13"/>
      <c r="O96" s="13"/>
      <c r="P96" s="2"/>
      <c r="Q96" s="2"/>
      <c r="R96" s="2"/>
      <c r="S96" s="2"/>
      <c r="T96" s="2"/>
      <c r="U96" s="2"/>
      <c r="V96" s="3"/>
      <c r="W96" s="3"/>
      <c r="X96" s="3"/>
      <c r="Y96" s="2"/>
      <c r="Z96" s="2"/>
      <c r="AA96" s="2"/>
      <c r="AB96" s="2"/>
      <c r="AC96" s="2"/>
      <c r="AD96" s="2"/>
      <c r="AE96" s="2"/>
      <c r="AF96" s="2"/>
      <c r="AG96" s="2"/>
      <c r="AH96" s="2"/>
      <c r="AI96" s="2"/>
      <c r="AJ96" s="2"/>
      <c r="AK96" s="2"/>
    </row>
    <row r="97" spans="1:37" s="14" customFormat="1" ht="12.75" customHeight="1">
      <c r="A97" s="1"/>
      <c r="B97" s="20"/>
      <c r="C97" s="20"/>
      <c r="D97" s="20"/>
      <c r="E97" s="20"/>
      <c r="F97" s="20"/>
      <c r="G97" s="163"/>
      <c r="H97" s="13"/>
      <c r="I97" s="13"/>
      <c r="J97" s="13"/>
      <c r="K97" s="13"/>
      <c r="L97" s="13"/>
      <c r="M97" s="13"/>
      <c r="N97" s="13"/>
      <c r="O97" s="13"/>
      <c r="P97" s="2"/>
      <c r="Q97" s="2"/>
      <c r="R97" s="2"/>
      <c r="S97" s="2"/>
      <c r="T97" s="2"/>
      <c r="U97" s="2"/>
      <c r="V97" s="3"/>
      <c r="W97" s="3"/>
      <c r="X97" s="3"/>
      <c r="Y97" s="2"/>
      <c r="Z97" s="2"/>
      <c r="AA97" s="2"/>
      <c r="AB97" s="2"/>
      <c r="AC97" s="2"/>
      <c r="AD97" s="2"/>
      <c r="AE97" s="2"/>
      <c r="AF97" s="2"/>
      <c r="AG97" s="2"/>
      <c r="AH97" s="2"/>
      <c r="AI97" s="2"/>
      <c r="AJ97" s="2"/>
      <c r="AK97" s="2"/>
    </row>
    <row r="98" spans="1:37" s="14" customFormat="1" ht="12.75" customHeight="1">
      <c r="A98" s="1"/>
      <c r="B98" s="20"/>
      <c r="C98" s="20"/>
      <c r="D98" s="20"/>
      <c r="E98" s="20"/>
      <c r="F98" s="20"/>
      <c r="G98" s="163"/>
      <c r="H98" s="13"/>
      <c r="I98" s="13"/>
      <c r="J98" s="13"/>
      <c r="K98" s="13"/>
      <c r="L98" s="13"/>
      <c r="M98" s="13"/>
      <c r="N98" s="13"/>
      <c r="O98" s="13"/>
      <c r="P98" s="2"/>
      <c r="Q98" s="2"/>
      <c r="R98" s="2"/>
      <c r="S98" s="2"/>
      <c r="T98" s="2"/>
      <c r="U98" s="2"/>
      <c r="V98" s="3"/>
      <c r="W98" s="3"/>
      <c r="X98" s="3"/>
      <c r="Y98" s="2"/>
      <c r="Z98" s="2"/>
      <c r="AA98" s="2"/>
      <c r="AB98" s="2"/>
      <c r="AC98" s="2"/>
      <c r="AD98" s="2"/>
      <c r="AE98" s="2"/>
      <c r="AF98" s="2"/>
      <c r="AG98" s="2"/>
      <c r="AH98" s="2"/>
      <c r="AI98" s="2"/>
      <c r="AJ98" s="2"/>
      <c r="AK98" s="2"/>
    </row>
    <row r="99" spans="1:37" s="14" customFormat="1" ht="12.75" customHeight="1">
      <c r="A99" s="1"/>
      <c r="B99" s="20"/>
      <c r="C99" s="20"/>
      <c r="D99" s="20"/>
      <c r="E99" s="20"/>
      <c r="F99" s="20"/>
      <c r="G99" s="163"/>
      <c r="H99" s="13"/>
      <c r="I99" s="13"/>
      <c r="J99" s="13"/>
      <c r="K99" s="13"/>
      <c r="L99" s="13"/>
      <c r="M99" s="13"/>
      <c r="N99" s="13"/>
      <c r="O99" s="13"/>
      <c r="P99" s="2"/>
      <c r="Q99" s="2"/>
      <c r="R99" s="2"/>
      <c r="S99" s="2"/>
      <c r="T99" s="2"/>
      <c r="U99" s="2"/>
      <c r="V99" s="3"/>
      <c r="W99" s="3"/>
      <c r="X99" s="3"/>
      <c r="Y99" s="2"/>
      <c r="Z99" s="2"/>
      <c r="AA99" s="2"/>
      <c r="AB99" s="2"/>
      <c r="AC99" s="2"/>
      <c r="AD99" s="2"/>
      <c r="AE99" s="2"/>
      <c r="AF99" s="2"/>
      <c r="AG99" s="2"/>
      <c r="AH99" s="2"/>
      <c r="AI99" s="2"/>
      <c r="AJ99" s="2"/>
      <c r="AK99" s="2"/>
    </row>
    <row r="100" spans="1:37" s="14" customFormat="1" ht="12.75" customHeight="1">
      <c r="A100" s="1"/>
      <c r="B100" s="20"/>
      <c r="C100" s="20"/>
      <c r="D100" s="20"/>
      <c r="E100" s="20"/>
      <c r="F100" s="20"/>
      <c r="G100" s="163"/>
      <c r="H100" s="13"/>
      <c r="I100" s="13"/>
      <c r="J100" s="13"/>
      <c r="K100" s="13"/>
      <c r="L100" s="13"/>
      <c r="M100" s="13"/>
      <c r="N100" s="13"/>
      <c r="O100" s="13"/>
      <c r="P100" s="2"/>
      <c r="Q100" s="2"/>
      <c r="R100" s="2"/>
      <c r="S100" s="2"/>
      <c r="T100" s="2"/>
      <c r="U100" s="2"/>
      <c r="V100" s="3"/>
      <c r="W100" s="3"/>
      <c r="X100" s="3"/>
      <c r="Y100" s="2"/>
      <c r="Z100" s="2"/>
      <c r="AA100" s="2"/>
      <c r="AB100" s="2"/>
      <c r="AC100" s="2"/>
      <c r="AD100" s="2"/>
      <c r="AE100" s="2"/>
      <c r="AF100" s="2"/>
      <c r="AG100" s="2"/>
      <c r="AH100" s="2"/>
      <c r="AI100" s="2"/>
      <c r="AJ100" s="2"/>
      <c r="AK100" s="2"/>
    </row>
    <row r="101" spans="1:37" s="14" customFormat="1" ht="12.75" customHeight="1">
      <c r="A101" s="1"/>
      <c r="B101" s="20"/>
      <c r="C101" s="20"/>
      <c r="D101" s="20"/>
      <c r="E101" s="20"/>
      <c r="F101" s="20"/>
      <c r="G101" s="163"/>
      <c r="H101" s="13"/>
      <c r="I101" s="13"/>
      <c r="J101" s="13"/>
      <c r="K101" s="13"/>
      <c r="L101" s="13"/>
      <c r="M101" s="13"/>
      <c r="N101" s="13"/>
      <c r="O101" s="13"/>
      <c r="P101" s="2"/>
      <c r="Q101" s="2"/>
      <c r="R101" s="2"/>
      <c r="S101" s="2"/>
      <c r="T101" s="2"/>
      <c r="U101" s="2"/>
      <c r="V101" s="3"/>
      <c r="W101" s="3"/>
      <c r="X101" s="3"/>
      <c r="Y101" s="2"/>
      <c r="Z101" s="2"/>
      <c r="AA101" s="2"/>
      <c r="AB101" s="2"/>
      <c r="AC101" s="2"/>
      <c r="AD101" s="2"/>
      <c r="AE101" s="2"/>
      <c r="AF101" s="2"/>
      <c r="AG101" s="2"/>
      <c r="AH101" s="2"/>
      <c r="AI101" s="2"/>
      <c r="AJ101" s="2"/>
      <c r="AK101" s="2"/>
    </row>
    <row r="102" spans="1:37" s="14" customFormat="1" ht="12.75" customHeight="1">
      <c r="A102" s="1"/>
      <c r="B102" s="20"/>
      <c r="C102" s="20"/>
      <c r="D102" s="20"/>
      <c r="E102" s="20"/>
      <c r="F102" s="20"/>
      <c r="G102" s="163"/>
      <c r="H102" s="13"/>
      <c r="I102" s="13"/>
      <c r="J102" s="13"/>
      <c r="K102" s="13"/>
      <c r="L102" s="13"/>
      <c r="M102" s="13"/>
      <c r="N102" s="13"/>
      <c r="O102" s="13"/>
      <c r="P102" s="2"/>
      <c r="Q102" s="2"/>
      <c r="R102" s="2"/>
      <c r="S102" s="2"/>
      <c r="T102" s="2"/>
      <c r="U102" s="2"/>
      <c r="V102" s="3"/>
      <c r="W102" s="3"/>
      <c r="X102" s="3"/>
      <c r="Y102" s="2"/>
      <c r="Z102" s="2"/>
      <c r="AA102" s="2"/>
      <c r="AB102" s="2"/>
      <c r="AC102" s="2"/>
      <c r="AD102" s="2"/>
      <c r="AE102" s="2"/>
      <c r="AF102" s="2"/>
      <c r="AG102" s="2"/>
      <c r="AH102" s="2"/>
      <c r="AI102" s="2"/>
      <c r="AJ102" s="2"/>
      <c r="AK102" s="2"/>
    </row>
    <row r="103" spans="1:37" s="14" customFormat="1" ht="12.75" customHeight="1">
      <c r="A103" s="1"/>
      <c r="B103" s="20"/>
      <c r="C103" s="20"/>
      <c r="D103" s="20"/>
      <c r="E103" s="20"/>
      <c r="F103" s="20"/>
      <c r="G103" s="163"/>
      <c r="H103" s="13"/>
      <c r="I103" s="13"/>
      <c r="J103" s="13"/>
      <c r="K103" s="13"/>
      <c r="L103" s="13"/>
      <c r="M103" s="13"/>
      <c r="N103" s="13"/>
      <c r="O103" s="13"/>
      <c r="P103" s="2"/>
      <c r="Q103" s="2"/>
      <c r="R103" s="2"/>
      <c r="S103" s="2"/>
      <c r="T103" s="2"/>
      <c r="U103" s="2"/>
      <c r="V103" s="3"/>
      <c r="W103" s="3"/>
      <c r="X103" s="3"/>
      <c r="Y103" s="2"/>
      <c r="Z103" s="2"/>
      <c r="AA103" s="2"/>
      <c r="AB103" s="2"/>
      <c r="AC103" s="2"/>
      <c r="AD103" s="2"/>
      <c r="AE103" s="2"/>
      <c r="AF103" s="2"/>
      <c r="AG103" s="2"/>
      <c r="AH103" s="2"/>
      <c r="AI103" s="2"/>
      <c r="AJ103" s="2"/>
      <c r="AK103" s="2"/>
    </row>
    <row r="104" spans="1:37" s="14" customFormat="1" ht="12.75" customHeight="1">
      <c r="A104" s="1"/>
      <c r="B104" s="20"/>
      <c r="C104" s="20"/>
      <c r="D104" s="20"/>
      <c r="E104" s="20"/>
      <c r="F104" s="20"/>
      <c r="G104" s="163"/>
      <c r="H104" s="13"/>
      <c r="I104" s="13"/>
      <c r="J104" s="13"/>
      <c r="K104" s="13"/>
      <c r="L104" s="13"/>
      <c r="M104" s="13"/>
      <c r="N104" s="13"/>
      <c r="O104" s="13"/>
      <c r="P104" s="2"/>
      <c r="Q104" s="2"/>
      <c r="R104" s="2"/>
      <c r="S104" s="2"/>
      <c r="T104" s="2"/>
      <c r="U104" s="2"/>
      <c r="V104" s="3"/>
      <c r="W104" s="3"/>
      <c r="X104" s="3"/>
      <c r="Y104" s="2"/>
      <c r="Z104" s="2"/>
      <c r="AA104" s="2"/>
      <c r="AB104" s="2"/>
      <c r="AC104" s="2"/>
      <c r="AD104" s="2"/>
      <c r="AE104" s="2"/>
      <c r="AF104" s="2"/>
      <c r="AG104" s="2"/>
      <c r="AH104" s="2"/>
      <c r="AI104" s="2"/>
      <c r="AJ104" s="2"/>
      <c r="AK104" s="2"/>
    </row>
    <row r="105" spans="1:37" s="14" customFormat="1" ht="12.75" customHeight="1">
      <c r="A105" s="1"/>
      <c r="B105" s="20"/>
      <c r="C105" s="20"/>
      <c r="D105" s="20"/>
      <c r="E105" s="20"/>
      <c r="F105" s="20"/>
      <c r="G105" s="163"/>
      <c r="H105" s="13"/>
      <c r="I105" s="13"/>
      <c r="J105" s="13"/>
      <c r="K105" s="13"/>
      <c r="L105" s="13"/>
      <c r="M105" s="13"/>
      <c r="N105" s="13"/>
      <c r="O105" s="13"/>
      <c r="P105" s="2"/>
      <c r="Q105" s="2"/>
      <c r="R105" s="2"/>
      <c r="S105" s="2"/>
      <c r="T105" s="2"/>
      <c r="U105" s="2"/>
      <c r="V105" s="3"/>
      <c r="W105" s="3"/>
      <c r="X105" s="3"/>
      <c r="Y105" s="2"/>
      <c r="Z105" s="2"/>
      <c r="AA105" s="2"/>
      <c r="AB105" s="2"/>
      <c r="AC105" s="2"/>
      <c r="AD105" s="2"/>
      <c r="AE105" s="2"/>
      <c r="AF105" s="2"/>
      <c r="AG105" s="2"/>
      <c r="AH105" s="2"/>
      <c r="AI105" s="2"/>
      <c r="AJ105" s="2"/>
      <c r="AK105" s="2"/>
    </row>
    <row r="106" spans="1:37" s="14" customFormat="1" ht="12.75" customHeight="1">
      <c r="A106" s="1"/>
      <c r="B106" s="23"/>
      <c r="C106" s="23"/>
      <c r="D106" s="23"/>
      <c r="E106" s="23"/>
      <c r="F106" s="23"/>
      <c r="G106" s="163"/>
      <c r="H106" s="1"/>
      <c r="I106" s="1"/>
      <c r="J106" s="1"/>
      <c r="K106" s="1"/>
      <c r="L106" s="1"/>
      <c r="M106" s="1"/>
      <c r="N106" s="1"/>
      <c r="O106" s="1"/>
      <c r="P106" s="2"/>
      <c r="Q106" s="2"/>
      <c r="R106" s="2"/>
      <c r="S106" s="2"/>
      <c r="T106" s="2"/>
      <c r="U106" s="2"/>
      <c r="V106" s="3"/>
      <c r="W106" s="3"/>
      <c r="X106" s="3"/>
      <c r="Y106" s="2"/>
      <c r="Z106" s="2"/>
      <c r="AA106" s="2"/>
      <c r="AB106" s="2"/>
      <c r="AC106" s="2"/>
      <c r="AD106" s="2"/>
      <c r="AE106" s="2"/>
      <c r="AF106" s="2"/>
      <c r="AG106" s="2"/>
      <c r="AH106" s="2"/>
      <c r="AI106" s="2"/>
      <c r="AJ106" s="2"/>
      <c r="AK106" s="2"/>
    </row>
  </sheetData>
  <mergeCells count="2">
    <mergeCell ref="A1:F1"/>
    <mergeCell ref="B48:F48"/>
  </mergeCells>
  <pageMargins left="0.75" right="0.75" top="1" bottom="1" header="0.5" footer="0.5"/>
  <pageSetup paperSize="3" scale="28" firstPageNumber="0" fitToWidth="0" fitToHeight="0" orientation="landscape" horizontalDpi="300" verticalDpi="3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5aef2834-095c-46aa-8bc2-fde79d878e09" xsi:nil="true"/>
    <lcf76f155ced4ddcb4097134ff3c332f xmlns="03f3c783-d3f5-4f2d-adbd-20111d49b4ac">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F09D4865D59FE9429CF6E023ADEC2816" ma:contentTypeVersion="13" ma:contentTypeDescription="Create a new document." ma:contentTypeScope="" ma:versionID="226a79ed4eaaa770a61d946be2afdedb">
  <xsd:schema xmlns:xsd="http://www.w3.org/2001/XMLSchema" xmlns:xs="http://www.w3.org/2001/XMLSchema" xmlns:p="http://schemas.microsoft.com/office/2006/metadata/properties" xmlns:ns2="03f3c783-d3f5-4f2d-adbd-20111d49b4ac" xmlns:ns3="5aef2834-095c-46aa-8bc2-fde79d878e09" targetNamespace="http://schemas.microsoft.com/office/2006/metadata/properties" ma:root="true" ma:fieldsID="1d9f8a2835c726c31ec0d33a38b1331a" ns2:_="" ns3:_="">
    <xsd:import namespace="03f3c783-d3f5-4f2d-adbd-20111d49b4ac"/>
    <xsd:import namespace="5aef2834-095c-46aa-8bc2-fde79d878e0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OCR" minOccurs="0"/>
                <xsd:element ref="ns2:MediaServiceGenerationTime" minOccurs="0"/>
                <xsd:element ref="ns2:MediaServiceEventHashCode" minOccurs="0"/>
                <xsd:element ref="ns2:MediaServiceSearchPropertie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3f3c783-d3f5-4f2d-adbd-20111d49b4a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0920e099-540f-4e49-b54d-0e500676ccf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aef2834-095c-46aa-8bc2-fde79d878e09"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fcbee5ad-9cd6-47c1-bd8a-ad06c4075b68}" ma:internalName="TaxCatchAll" ma:showField="CatchAllData" ma:web="5aef2834-095c-46aa-8bc2-fde79d878e0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F412A5-91EA-46DA-A488-319AC124CBFA}"/>
</file>

<file path=customXml/itemProps2.xml><?xml version="1.0" encoding="utf-8"?>
<ds:datastoreItem xmlns:ds="http://schemas.openxmlformats.org/officeDocument/2006/customXml" ds:itemID="{789326D1-C5CE-4065-A306-26D271B39401}"/>
</file>

<file path=customXml/itemProps3.xml><?xml version="1.0" encoding="utf-8"?>
<ds:datastoreItem xmlns:ds="http://schemas.openxmlformats.org/officeDocument/2006/customXml" ds:itemID="{2F5F6E67-2235-48A9-BE3A-F46BA2939200}"/>
</file>

<file path=docProps/app.xml><?xml version="1.0" encoding="utf-8"?>
<Properties xmlns="http://schemas.openxmlformats.org/officeDocument/2006/extended-properties" xmlns:vt="http://schemas.openxmlformats.org/officeDocument/2006/docPropsVTypes">
  <Application>Microsoft Excel Online</Application>
  <Manager/>
  <Company>VITA</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Wells, Matthew (DCR)</dc:creator>
  <cp:keywords/>
  <dc:description/>
  <cp:lastModifiedBy/>
  <cp:revision/>
  <dcterms:created xsi:type="dcterms:W3CDTF">2024-12-09T00:21:26Z</dcterms:created>
  <dcterms:modified xsi:type="dcterms:W3CDTF">2025-04-01T12:17:11Z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0x010100F09D4865D59FE9429CF6E023ADEC2816</vt:lpwstr>
  </property>
  <property fmtid="{D5CDD505-2E9C-101B-9397-08002B2CF9AE}" pid="3" name="MediaServiceImageTags">
    <vt:lpwstr/>
  </property>
</Properties>
</file>